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70" windowWidth="12120" windowHeight="8460" tabRatio="800" activeTab="4"/>
  </bookViews>
  <sheets>
    <sheet name="فهرست " sheetId="26" r:id="rId1"/>
    <sheet name="جدول 1 " sheetId="27" r:id="rId2"/>
    <sheet name="جدول  2 " sheetId="28" r:id="rId3"/>
    <sheet name="جدول 3" sheetId="8" r:id="rId4"/>
    <sheet name="4" sheetId="30" r:id="rId5"/>
    <sheet name="5" sheetId="21" r:id="rId6"/>
    <sheet name="6" sheetId="22" r:id="rId7"/>
    <sheet name="7" sheetId="23" r:id="rId8"/>
    <sheet name="8" sheetId="24" r:id="rId9"/>
    <sheet name="9" sheetId="32" r:id="rId10"/>
    <sheet name="10" sheetId="4" r:id="rId11"/>
    <sheet name="11" sheetId="9" r:id="rId12"/>
    <sheet name="12" sheetId="10" r:id="rId13"/>
    <sheet name="13" sheetId="5" r:id="rId14"/>
    <sheet name="14" sheetId="11" r:id="rId15"/>
    <sheet name="15" sheetId="18" r:id="rId16"/>
    <sheet name="16" sheetId="19" r:id="rId17"/>
  </sheets>
  <definedNames>
    <definedName name="OLE_LINK2" localSheetId="9">'9'!$C$25</definedName>
    <definedName name="_xlnm.Print_Area" localSheetId="10">'10'!$A$1:$I$24</definedName>
    <definedName name="_xlnm.Print_Area" localSheetId="11">'11'!$A$1:$I$24</definedName>
    <definedName name="_xlnm.Print_Area" localSheetId="12">'12'!$A$1:$I$22</definedName>
    <definedName name="_xlnm.Print_Area" localSheetId="13">'13'!$A$1:$I$22</definedName>
    <definedName name="_xlnm.Print_Area" localSheetId="14">'14'!$A$1:$I$22</definedName>
    <definedName name="_xlnm.Print_Area" localSheetId="15">'15'!$A$1:$I$22</definedName>
    <definedName name="_xlnm.Print_Area" localSheetId="16">'16'!$A$1:$I$22</definedName>
    <definedName name="_xlnm.Print_Area" localSheetId="4">'4'!$A$1:$J$28</definedName>
    <definedName name="_xlnm.Print_Area" localSheetId="5">'5'!$A$1:$I$26</definedName>
    <definedName name="_xlnm.Print_Area" localSheetId="6">'6'!$A$1:$K$27</definedName>
    <definedName name="_xlnm.Print_Area" localSheetId="7">'7'!$A$1:$K$25</definedName>
    <definedName name="_xlnm.Print_Area" localSheetId="8">'8'!$A$1:$K$25</definedName>
    <definedName name="_xlnm.Print_Area" localSheetId="9">'9'!$A$1:$J$25</definedName>
    <definedName name="_xlnm.Print_Area" localSheetId="2">'جدول  2 '!$A$1:$G$11</definedName>
    <definedName name="_xlnm.Print_Area" localSheetId="1">'جدول 1 '!$A$2:$H$13</definedName>
    <definedName name="_xlnm.Print_Area" localSheetId="3">'جدول 3'!$A$1:$D$39</definedName>
    <definedName name="_xlnm.Print_Area" localSheetId="0">'فهرست '!$A$1:$B$27</definedName>
    <definedName name="_xlnm.Print_Titles" localSheetId="0">'فهرست '!$1:$2</definedName>
  </definedNames>
  <calcPr calcId="144525"/>
  <fileRecoveryPr autoRecover="0"/>
</workbook>
</file>

<file path=xl/calcChain.xml><?xml version="1.0" encoding="utf-8"?>
<calcChain xmlns="http://schemas.openxmlformats.org/spreadsheetml/2006/main">
  <c r="L25" i="30" l="1"/>
  <c r="L26" i="30"/>
  <c r="L24" i="30"/>
  <c r="C7" i="8" l="1"/>
  <c r="C6" i="8"/>
  <c r="C5" i="8"/>
  <c r="J6" i="9" l="1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5" i="9"/>
  <c r="E25" i="9"/>
  <c r="J12" i="10"/>
  <c r="F11" i="27" l="1"/>
  <c r="E11" i="27"/>
  <c r="L6" i="30" l="1"/>
  <c r="L7" i="30"/>
  <c r="L8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5" i="30"/>
  <c r="K6" i="30"/>
  <c r="K7" i="30"/>
  <c r="K8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5" i="30"/>
  <c r="G23" i="32" l="1"/>
  <c r="F24" i="21"/>
  <c r="I22" i="24" l="1"/>
  <c r="I22" i="22"/>
  <c r="E14" i="10" l="1"/>
  <c r="F14" i="10"/>
  <c r="E7" i="23"/>
  <c r="F7" i="23"/>
  <c r="D11" i="28"/>
  <c r="E11" i="28"/>
  <c r="G11" i="27"/>
  <c r="F20" i="5"/>
  <c r="E20" i="5"/>
  <c r="G10" i="27" l="1"/>
  <c r="H22" i="32"/>
  <c r="F22" i="32"/>
  <c r="G21" i="32"/>
  <c r="E21" i="32"/>
  <c r="G18" i="32"/>
  <c r="E18" i="32"/>
  <c r="G16" i="32"/>
  <c r="E16" i="32"/>
  <c r="G12" i="32"/>
  <c r="E12" i="32"/>
  <c r="G6" i="32"/>
  <c r="E6" i="32"/>
  <c r="G22" i="32" l="1"/>
  <c r="E22" i="32"/>
  <c r="E24" i="32" s="1"/>
  <c r="F14" i="19"/>
  <c r="E14" i="19"/>
  <c r="F14" i="18"/>
  <c r="E14" i="18"/>
  <c r="F14" i="11"/>
  <c r="E14" i="11"/>
  <c r="F14" i="5"/>
  <c r="E14" i="5"/>
  <c r="G24" i="32" l="1"/>
  <c r="F14" i="4"/>
  <c r="E14" i="4"/>
  <c r="F14" i="9"/>
  <c r="E14" i="9"/>
  <c r="F17" i="4"/>
  <c r="E17" i="4"/>
  <c r="G17" i="4" s="1"/>
  <c r="F17" i="9"/>
  <c r="E17" i="9"/>
  <c r="G17" i="9" s="1"/>
  <c r="F17" i="10"/>
  <c r="E17" i="10"/>
  <c r="F17" i="5"/>
  <c r="E17" i="5"/>
  <c r="F17" i="11"/>
  <c r="E17" i="11"/>
  <c r="F17" i="18"/>
  <c r="E17" i="18"/>
  <c r="F17" i="19"/>
  <c r="E17" i="19"/>
  <c r="F6" i="19"/>
  <c r="E6" i="19"/>
  <c r="F6" i="18"/>
  <c r="E6" i="18"/>
  <c r="F6" i="11"/>
  <c r="E6" i="11"/>
  <c r="F6" i="5"/>
  <c r="E6" i="5"/>
  <c r="F6" i="10"/>
  <c r="E6" i="10"/>
  <c r="F6" i="9"/>
  <c r="E6" i="9"/>
  <c r="F6" i="4"/>
  <c r="E6" i="4"/>
  <c r="H7" i="24"/>
  <c r="F7" i="24"/>
  <c r="E7" i="24"/>
  <c r="H7" i="23"/>
  <c r="H7" i="22"/>
  <c r="F7" i="22"/>
  <c r="E7" i="22"/>
  <c r="F7" i="21"/>
  <c r="E7" i="21"/>
  <c r="G7" i="30"/>
  <c r="E7" i="30"/>
  <c r="G17" i="18" l="1"/>
  <c r="G7" i="27" l="1"/>
  <c r="G8" i="27"/>
  <c r="G12" i="27"/>
  <c r="E20" i="11"/>
  <c r="F20" i="11"/>
  <c r="G9" i="27" l="1"/>
  <c r="G5" i="5" l="1"/>
  <c r="G5" i="4"/>
  <c r="G6" i="27" l="1"/>
  <c r="G24" i="30"/>
  <c r="F20" i="10"/>
  <c r="H24" i="30"/>
  <c r="H24" i="22" l="1"/>
  <c r="G26" i="30"/>
  <c r="F24" i="30" l="1"/>
  <c r="F24" i="23"/>
  <c r="E24" i="23"/>
  <c r="G14" i="22"/>
  <c r="I14" i="22" s="1"/>
  <c r="G13" i="5"/>
  <c r="G13" i="4" l="1"/>
  <c r="G13" i="18"/>
  <c r="G13" i="19"/>
  <c r="G13" i="11"/>
  <c r="F20" i="4"/>
  <c r="F22" i="4" s="1"/>
  <c r="E20" i="4"/>
  <c r="G13" i="22" l="1"/>
  <c r="I13" i="22" s="1"/>
  <c r="G11" i="24" l="1"/>
  <c r="G15" i="24"/>
  <c r="G17" i="24"/>
  <c r="G19" i="24"/>
  <c r="G15" i="23"/>
  <c r="G21" i="21"/>
  <c r="G20" i="21"/>
  <c r="G19" i="21"/>
  <c r="G10" i="21"/>
  <c r="G9" i="21"/>
  <c r="G5" i="19"/>
  <c r="G8" i="19"/>
  <c r="G6" i="19" s="1"/>
  <c r="G15" i="19"/>
  <c r="G16" i="19"/>
  <c r="G19" i="19"/>
  <c r="G17" i="19" s="1"/>
  <c r="G8" i="18"/>
  <c r="G6" i="18" s="1"/>
  <c r="G9" i="18"/>
  <c r="G16" i="18"/>
  <c r="G15" i="18"/>
  <c r="G19" i="18"/>
  <c r="G14" i="18"/>
  <c r="G7" i="11"/>
  <c r="G12" i="11"/>
  <c r="G15" i="11"/>
  <c r="G18" i="11"/>
  <c r="G17" i="11" s="1"/>
  <c r="G9" i="5"/>
  <c r="G8" i="5"/>
  <c r="G15" i="5"/>
  <c r="G18" i="5"/>
  <c r="G5" i="10"/>
  <c r="G9" i="10"/>
  <c r="G13" i="10"/>
  <c r="G15" i="10"/>
  <c r="G18" i="10"/>
  <c r="G19" i="10"/>
  <c r="G16" i="24"/>
  <c r="E24" i="22"/>
  <c r="G15" i="22"/>
  <c r="G14" i="21"/>
  <c r="G13" i="24"/>
  <c r="I16" i="24" l="1"/>
  <c r="G17" i="5"/>
  <c r="G17" i="10"/>
  <c r="G7" i="24"/>
  <c r="G14" i="19"/>
  <c r="G14" i="5"/>
  <c r="G7" i="23"/>
  <c r="I7" i="23" s="1"/>
  <c r="G7" i="22"/>
  <c r="I7" i="22" s="1"/>
  <c r="F24" i="22"/>
  <c r="G16" i="22"/>
  <c r="G5" i="11"/>
  <c r="G5" i="23"/>
  <c r="G11" i="21"/>
  <c r="G6" i="21"/>
  <c r="I7" i="24" l="1"/>
  <c r="G24" i="22"/>
  <c r="G26" i="22" s="1"/>
  <c r="E24" i="24"/>
  <c r="H24" i="23"/>
  <c r="F24" i="24"/>
  <c r="G6" i="24"/>
  <c r="G10" i="23"/>
  <c r="G5" i="24" l="1"/>
  <c r="I5" i="24" l="1"/>
  <c r="I15" i="22"/>
  <c r="G17" i="22"/>
  <c r="I17" i="22" s="1"/>
  <c r="G10" i="22"/>
  <c r="I10" i="22" s="1"/>
  <c r="G9" i="22"/>
  <c r="I9" i="22" s="1"/>
  <c r="G6" i="22"/>
  <c r="I6" i="22" s="1"/>
  <c r="G14" i="9" l="1"/>
  <c r="G14" i="11" l="1"/>
  <c r="G11" i="10"/>
  <c r="G18" i="9" l="1"/>
  <c r="G10" i="9"/>
  <c r="G7" i="9"/>
  <c r="G12" i="4"/>
  <c r="G10" i="4"/>
  <c r="G9" i="4"/>
  <c r="G7" i="4"/>
  <c r="G8" i="4"/>
  <c r="G6" i="4" l="1"/>
  <c r="F20" i="18"/>
  <c r="E20" i="18"/>
  <c r="G5" i="21" l="1"/>
  <c r="G14" i="24" l="1"/>
  <c r="G14" i="23"/>
  <c r="F26" i="22"/>
  <c r="I14" i="24" l="1"/>
  <c r="I13" i="24"/>
  <c r="E24" i="30"/>
  <c r="E26" i="30" l="1"/>
  <c r="I6" i="24"/>
  <c r="G12" i="9" l="1"/>
  <c r="G5" i="18"/>
  <c r="G12" i="18"/>
  <c r="G12" i="5"/>
  <c r="G12" i="10"/>
  <c r="E24" i="21"/>
  <c r="G15" i="21"/>
  <c r="H26" i="22" l="1"/>
  <c r="B8" i="8"/>
  <c r="C8" i="8" l="1"/>
  <c r="G9" i="23"/>
  <c r="I9" i="23" s="1"/>
  <c r="G8" i="23"/>
  <c r="I8" i="23" s="1"/>
  <c r="G12" i="21" l="1"/>
  <c r="G13" i="21"/>
  <c r="G16" i="21"/>
  <c r="G17" i="21"/>
  <c r="G22" i="22" l="1"/>
  <c r="G22" i="24"/>
  <c r="G5" i="22"/>
  <c r="E20" i="19"/>
  <c r="E20" i="9"/>
  <c r="G16" i="9"/>
  <c r="H24" i="24" l="1"/>
  <c r="I5" i="23"/>
  <c r="I5" i="22"/>
  <c r="G16" i="10"/>
  <c r="G14" i="10" s="1"/>
  <c r="G7" i="10"/>
  <c r="G8" i="21" l="1"/>
  <c r="G18" i="21"/>
  <c r="G13" i="23"/>
  <c r="I14" i="23"/>
  <c r="G7" i="21" l="1"/>
  <c r="I13" i="23"/>
  <c r="G18" i="22"/>
  <c r="I18" i="22" s="1"/>
  <c r="G12" i="19"/>
  <c r="G11" i="18"/>
  <c r="G10" i="18"/>
  <c r="G11" i="11"/>
  <c r="G10" i="11"/>
  <c r="G9" i="11"/>
  <c r="G8" i="11"/>
  <c r="G6" i="11" s="1"/>
  <c r="G11" i="5"/>
  <c r="G10" i="5"/>
  <c r="G7" i="5"/>
  <c r="E20" i="10"/>
  <c r="G10" i="10"/>
  <c r="G8" i="10"/>
  <c r="G6" i="10" s="1"/>
  <c r="F20" i="9"/>
  <c r="F22" i="9" s="1"/>
  <c r="E22" i="9"/>
  <c r="E22" i="4"/>
  <c r="G19" i="9"/>
  <c r="G15" i="9"/>
  <c r="G13" i="9"/>
  <c r="G11" i="9"/>
  <c r="G9" i="9"/>
  <c r="G8" i="9"/>
  <c r="G5" i="9"/>
  <c r="G19" i="4"/>
  <c r="G18" i="4"/>
  <c r="G16" i="4"/>
  <c r="G15" i="4"/>
  <c r="G11" i="4"/>
  <c r="G14" i="4" l="1"/>
  <c r="G6" i="5"/>
  <c r="G6" i="9"/>
  <c r="G20" i="5"/>
  <c r="G20" i="18"/>
  <c r="G20" i="4"/>
  <c r="G22" i="4" s="1"/>
  <c r="G20" i="10"/>
  <c r="G20" i="9"/>
  <c r="F11" i="28"/>
  <c r="F10" i="28"/>
  <c r="F9" i="28"/>
  <c r="F8" i="28"/>
  <c r="F7" i="28"/>
  <c r="F6" i="28"/>
  <c r="E26" i="22"/>
  <c r="G8" i="22"/>
  <c r="I8" i="22" s="1"/>
  <c r="G20" i="11"/>
  <c r="G22" i="9" l="1"/>
  <c r="G21" i="22"/>
  <c r="I21" i="22" s="1"/>
  <c r="G20" i="22"/>
  <c r="I20" i="22" s="1"/>
  <c r="G21" i="23"/>
  <c r="I21" i="23" s="1"/>
  <c r="G20" i="23"/>
  <c r="I20" i="23" s="1"/>
  <c r="G19" i="23"/>
  <c r="G18" i="23"/>
  <c r="I18" i="23" s="1"/>
  <c r="I19" i="23" l="1"/>
  <c r="G19" i="22"/>
  <c r="F20" i="19"/>
  <c r="I16" i="22"/>
  <c r="G16" i="23"/>
  <c r="I16" i="23" s="1"/>
  <c r="I19" i="22" l="1"/>
  <c r="G12" i="22" l="1"/>
  <c r="I12" i="22" s="1"/>
  <c r="G11" i="22"/>
  <c r="I11" i="22" s="1"/>
  <c r="I24" i="22" l="1"/>
  <c r="I26" i="22" s="1"/>
  <c r="I17" i="24"/>
  <c r="I15" i="24"/>
  <c r="G12" i="24"/>
  <c r="G12" i="23"/>
  <c r="I12" i="23" s="1"/>
  <c r="G11" i="23"/>
  <c r="I12" i="24" l="1"/>
  <c r="I11" i="23"/>
  <c r="G24" i="23"/>
  <c r="G21" i="24"/>
  <c r="G20" i="24"/>
  <c r="I19" i="24"/>
  <c r="G22" i="21"/>
  <c r="G24" i="21" s="1"/>
  <c r="I11" i="24"/>
  <c r="G10" i="19"/>
  <c r="G9" i="24"/>
  <c r="G11" i="19"/>
  <c r="G10" i="24"/>
  <c r="I10" i="23"/>
  <c r="G9" i="19"/>
  <c r="I15" i="23"/>
  <c r="I20" i="24" l="1"/>
  <c r="I10" i="24"/>
  <c r="I24" i="23"/>
  <c r="I9" i="24"/>
  <c r="G24" i="24"/>
  <c r="I21" i="24"/>
  <c r="G20" i="19"/>
  <c r="I24" i="24" l="1"/>
</calcChain>
</file>

<file path=xl/comments1.xml><?xml version="1.0" encoding="utf-8"?>
<comments xmlns="http://schemas.openxmlformats.org/spreadsheetml/2006/main">
  <authors>
    <author>Haidar Khaled</author>
  </authors>
  <commentList>
    <comment ref="G14" authorId="0">
      <text>
        <r>
          <rPr>
            <b/>
            <sz val="8"/>
            <color indexed="81"/>
            <rFont val="Tahoma"/>
          </rPr>
          <t>Haidar Khaled: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shahad adel</author>
  </authors>
  <commentList>
    <comment ref="G13" authorId="0">
      <text>
        <r>
          <rPr>
            <b/>
            <sz val="9"/>
            <color indexed="81"/>
            <rFont val="Tahoma"/>
            <family val="2"/>
          </rPr>
          <t xml:space="preserve">تم حساب المخفض بالاسعار الثابتة للتجارة والفنادق لل9 انشطة ثم قسمة الجاري ز على المخفض 
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 xml:space="preserve">طرح التجارة بالتسع انشطة من ز بالثابت 
</t>
        </r>
      </text>
    </comment>
    <comment ref="E17" authorId="0">
      <text>
        <r>
          <rPr>
            <b/>
            <sz val="9"/>
            <color indexed="81"/>
            <rFont val="Tahoma"/>
            <charset val="178"/>
          </rPr>
          <t>القيمه المضافه لقطاع ادارة الاعمال + ملكية دور سكن</t>
        </r>
      </text>
    </comment>
    <comment ref="G17" authorId="0">
      <text>
        <r>
          <rPr>
            <b/>
            <sz val="9"/>
            <color indexed="81"/>
            <rFont val="Tahoma"/>
            <charset val="178"/>
          </rPr>
          <t xml:space="preserve">تم جمع البنوك مع ملكية دور السكن جدول 9 =10549692.3
 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 xml:space="preserve">الجاري ماعدا النفط والبنوك/ الثابت ماعدا النفط والبنوك *100
</t>
        </r>
      </text>
    </comment>
  </commentList>
</comments>
</file>

<file path=xl/comments3.xml><?xml version="1.0" encoding="utf-8"?>
<comments xmlns="http://schemas.openxmlformats.org/spreadsheetml/2006/main">
  <authors>
    <author>shahad adel</author>
  </authors>
  <commentList>
    <comment ref="E14" authorId="0">
      <text>
        <r>
          <rPr>
            <b/>
            <sz val="9"/>
            <color indexed="81"/>
            <rFont val="Tahoma"/>
            <charset val="178"/>
          </rPr>
          <t xml:space="preserve">الفنادق عام + مج فنادق+مطاعم (خاص)
</t>
        </r>
      </text>
    </comment>
    <comment ref="E16" authorId="0">
      <text>
        <r>
          <rPr>
            <b/>
            <sz val="9"/>
            <color indexed="81"/>
            <rFont val="Tahoma"/>
            <charset val="178"/>
          </rPr>
          <t xml:space="preserve">مج القطاع العام والخاص - قطاع الاعمال
</t>
        </r>
      </text>
    </comment>
    <comment ref="E17" authorId="0">
      <text>
        <r>
          <rPr>
            <b/>
            <sz val="9"/>
            <color indexed="81"/>
            <rFont val="Tahoma"/>
            <charset val="178"/>
          </rPr>
          <t xml:space="preserve">مجموع قطاع ادارة الاعمال+ ملكية دور سكن
</t>
        </r>
      </text>
    </comment>
  </commentList>
</comments>
</file>

<file path=xl/comments4.xml><?xml version="1.0" encoding="utf-8"?>
<comments xmlns="http://schemas.openxmlformats.org/spreadsheetml/2006/main">
  <authors>
    <author>shahad adel</author>
  </authors>
  <commentList>
    <comment ref="E16" authorId="0">
      <text>
        <r>
          <rPr>
            <sz val="9"/>
            <color indexed="81"/>
            <rFont val="Tahoma"/>
            <charset val="178"/>
          </rPr>
          <t xml:space="preserve">المجموع الكلي خاص - الخدمات المقدمة لقطاع الاعمال = وساطة مالية قطاع خاص
</t>
        </r>
      </text>
    </comment>
  </commentList>
</comments>
</file>

<file path=xl/sharedStrings.xml><?xml version="1.0" encoding="utf-8"?>
<sst xmlns="http://schemas.openxmlformats.org/spreadsheetml/2006/main" count="1153" uniqueCount="283">
  <si>
    <t>Electricity and Water</t>
  </si>
  <si>
    <t>5</t>
  </si>
  <si>
    <t>البناء والتشييد</t>
  </si>
  <si>
    <t>Building and construction</t>
  </si>
  <si>
    <t>6</t>
  </si>
  <si>
    <t xml:space="preserve">Transport ,Communications and storage        </t>
  </si>
  <si>
    <t>7</t>
  </si>
  <si>
    <t>تجارة الجملة والمفرد والفنادق وما شابه</t>
  </si>
  <si>
    <t>Wholesale, retail trade, hotels &amp; others</t>
  </si>
  <si>
    <t>8</t>
  </si>
  <si>
    <t>المال والتأمين وخدمات العقارات</t>
  </si>
  <si>
    <t>Finance, Insurance, Real estate and Business services</t>
  </si>
  <si>
    <t>8-1</t>
  </si>
  <si>
    <t>البنوك والتأمين</t>
  </si>
  <si>
    <t>Banks and insurance</t>
  </si>
  <si>
    <t>8-2</t>
  </si>
  <si>
    <t xml:space="preserve">ملكية دور السكن </t>
  </si>
  <si>
    <t>Owenrship of dwellings</t>
  </si>
  <si>
    <t>9</t>
  </si>
  <si>
    <t>خدمات التنمية الاجتماعية والشخصية</t>
  </si>
  <si>
    <t>Social and personal services</t>
  </si>
  <si>
    <t>9-1</t>
  </si>
  <si>
    <t>9-2</t>
  </si>
  <si>
    <t>الخدمات الشخصية</t>
  </si>
  <si>
    <t>Personal services</t>
  </si>
  <si>
    <t>المجموع حسب الأنشطة</t>
  </si>
  <si>
    <t>Total by activities</t>
  </si>
  <si>
    <t>ناقصا: رسم الخدمة المحتسب</t>
  </si>
  <si>
    <t xml:space="preserve">الناتج المحلي الإجمالي   </t>
  </si>
  <si>
    <t>GDP</t>
  </si>
  <si>
    <t>المؤشرات</t>
  </si>
  <si>
    <t>Indicators</t>
  </si>
  <si>
    <t>تعويضات المشتغلين</t>
  </si>
  <si>
    <t>Compensation of employees</t>
  </si>
  <si>
    <t xml:space="preserve">فائض العمليات </t>
  </si>
  <si>
    <t>Operating surplus</t>
  </si>
  <si>
    <t>تخصيصات استهلاك راس المال الثابت</t>
  </si>
  <si>
    <t xml:space="preserve">Consumption of fixed capital </t>
  </si>
  <si>
    <t>الضرائب غير المباشرة</t>
  </si>
  <si>
    <t>Indirect taxes</t>
  </si>
  <si>
    <t xml:space="preserve">ناقصا:الأعانات </t>
  </si>
  <si>
    <t>(-)Subsidies</t>
  </si>
  <si>
    <t xml:space="preserve">الناتج المحلي الأجمالي بسعر السوق </t>
  </si>
  <si>
    <t xml:space="preserve">Gross Domstic Product at market prices </t>
  </si>
  <si>
    <t>رمز التصنيف الدولي</t>
  </si>
  <si>
    <t>الأنشطة الاقتصادية</t>
  </si>
  <si>
    <t>Economic Activities</t>
  </si>
  <si>
    <t>ISIC code</t>
  </si>
  <si>
    <t>الزراعة والغابات والصيد</t>
  </si>
  <si>
    <t xml:space="preserve">Agriculture, Forestry, Hunting &amp; Fishing  </t>
  </si>
  <si>
    <t>التعدين والمقالع</t>
  </si>
  <si>
    <t>Mining and Quarrying</t>
  </si>
  <si>
    <t>2-1</t>
  </si>
  <si>
    <t>النفط الخام</t>
  </si>
  <si>
    <t>Crude oil</t>
  </si>
  <si>
    <t>2-2</t>
  </si>
  <si>
    <t>الانواع الأخرى من التعدين</t>
  </si>
  <si>
    <t xml:space="preserve"> Other types of mining</t>
  </si>
  <si>
    <t>3</t>
  </si>
  <si>
    <t>الصناعة التحويلية</t>
  </si>
  <si>
    <t>Manufacturing Industry</t>
  </si>
  <si>
    <t>4</t>
  </si>
  <si>
    <t>الكهرباء والماء</t>
  </si>
  <si>
    <t>Value of output</t>
  </si>
  <si>
    <t>Value of input</t>
  </si>
  <si>
    <t>Gross value added</t>
  </si>
  <si>
    <t>قيمة الإنتاج</t>
  </si>
  <si>
    <t>قيمة المستلزمات</t>
  </si>
  <si>
    <t xml:space="preserve">القيمة المضافة الاجمالية </t>
  </si>
  <si>
    <t>فائض العمليات</t>
  </si>
  <si>
    <t xml:space="preserve"> Crude oil</t>
  </si>
  <si>
    <t xml:space="preserve"> Personal services</t>
  </si>
  <si>
    <t>رسم الخدمة المحتسب</t>
  </si>
  <si>
    <t>Imputed bank service charge</t>
  </si>
  <si>
    <t xml:space="preserve">المجموع  </t>
  </si>
  <si>
    <t xml:space="preserve">Total  </t>
  </si>
  <si>
    <t>الانشطة السلعية</t>
  </si>
  <si>
    <t>الانشطة التوزيعية</t>
  </si>
  <si>
    <t>الانشطة الخدمية</t>
  </si>
  <si>
    <t>المجموع</t>
  </si>
  <si>
    <t>Commodity activities</t>
  </si>
  <si>
    <t>Distribution activities</t>
  </si>
  <si>
    <t>Services activities</t>
  </si>
  <si>
    <t>Total</t>
  </si>
  <si>
    <t>بالاسعار الجارية</t>
  </si>
  <si>
    <t>Public</t>
  </si>
  <si>
    <t>العام</t>
  </si>
  <si>
    <t>الخاص</t>
  </si>
  <si>
    <t>شكل رقم (3): مساهمة القطاعات (العام، التعاوني ، الخاص) في الناتج المحلي الاجمالي بالاسعار الجارية لسنة 2005</t>
  </si>
  <si>
    <t>Figure (3): Gross Domestic Product By the Sectors ( Public, Co-operation, Privite) at current Prices for the year 2005</t>
  </si>
  <si>
    <t>General Government</t>
  </si>
  <si>
    <t>الحكومة العامة</t>
  </si>
  <si>
    <t>الاهمية النسبية (%)</t>
  </si>
  <si>
    <t>RELATIVE SHARE (%)</t>
  </si>
  <si>
    <t>ناقصاً: رسم الخدمة المحتسب</t>
  </si>
  <si>
    <t>Relative Share (%)</t>
  </si>
  <si>
    <t>At Current Prices</t>
  </si>
  <si>
    <t>ـــ</t>
  </si>
  <si>
    <t xml:space="preserve"> ECONOMIC ACTIVITIES</t>
  </si>
  <si>
    <t>ISIC Code</t>
  </si>
  <si>
    <t>ا</t>
  </si>
  <si>
    <t xml:space="preserve">Agriculture,Hunting&amp;Forestry </t>
  </si>
  <si>
    <t>A</t>
  </si>
  <si>
    <t>ب</t>
  </si>
  <si>
    <t xml:space="preserve">صيد الأسماك </t>
  </si>
  <si>
    <t>Fishing</t>
  </si>
  <si>
    <t>B</t>
  </si>
  <si>
    <t>ج</t>
  </si>
  <si>
    <t>C</t>
  </si>
  <si>
    <t xml:space="preserve">النفط الخام </t>
  </si>
  <si>
    <t>Crude Oil</t>
  </si>
  <si>
    <t>أنواع اخرى من التعدين</t>
  </si>
  <si>
    <t>Other types of mining</t>
  </si>
  <si>
    <t>د</t>
  </si>
  <si>
    <t>D</t>
  </si>
  <si>
    <t>هـ</t>
  </si>
  <si>
    <t>تجهيز الكهرباء وتجهيز المياه</t>
  </si>
  <si>
    <t>Electricity and Water supply</t>
  </si>
  <si>
    <t>E</t>
  </si>
  <si>
    <t>و</t>
  </si>
  <si>
    <t>Building and Construction</t>
  </si>
  <si>
    <t>F</t>
  </si>
  <si>
    <t>ز</t>
  </si>
  <si>
    <t>Wholesale &amp; Retail Trade, repair of motor vehicles,motorcycles and personal and household goods</t>
  </si>
  <si>
    <t>G</t>
  </si>
  <si>
    <t xml:space="preserve">ح </t>
  </si>
  <si>
    <t xml:space="preserve">الفنادق والمطاعم </t>
  </si>
  <si>
    <t xml:space="preserve">Hotels and Restaurants </t>
  </si>
  <si>
    <t>H</t>
  </si>
  <si>
    <t>ط</t>
  </si>
  <si>
    <t xml:space="preserve">النقل والتخزين والأتصالات </t>
  </si>
  <si>
    <t xml:space="preserve">Transport,Storage and Communications </t>
  </si>
  <si>
    <t>I</t>
  </si>
  <si>
    <t>ي</t>
  </si>
  <si>
    <t>Financial intermediation</t>
  </si>
  <si>
    <t>J</t>
  </si>
  <si>
    <t>ك</t>
  </si>
  <si>
    <t>Real estate,renting and business activities</t>
  </si>
  <si>
    <t>K</t>
  </si>
  <si>
    <t>ل</t>
  </si>
  <si>
    <t>Public administration and defence;compulsory social security</t>
  </si>
  <si>
    <t>L</t>
  </si>
  <si>
    <t>م</t>
  </si>
  <si>
    <t>التعليم</t>
  </si>
  <si>
    <t>Education</t>
  </si>
  <si>
    <t>M</t>
  </si>
  <si>
    <t>ن</t>
  </si>
  <si>
    <t>Health and social Work</t>
  </si>
  <si>
    <t>N</t>
  </si>
  <si>
    <t>س</t>
  </si>
  <si>
    <t>Other community,social and personal services activities</t>
  </si>
  <si>
    <t>O</t>
  </si>
  <si>
    <t>ع</t>
  </si>
  <si>
    <t>Private households with employed persons</t>
  </si>
  <si>
    <t>P</t>
  </si>
  <si>
    <t>ف</t>
  </si>
  <si>
    <t>Extra-territorial organizations and bodies</t>
  </si>
  <si>
    <t>Q</t>
  </si>
  <si>
    <t>TOTAL BY ACTIVITES</t>
  </si>
  <si>
    <t xml:space="preserve">الناتج المحلي الإجمالي </t>
  </si>
  <si>
    <t xml:space="preserve">Total </t>
  </si>
  <si>
    <t>المحتويات</t>
  </si>
  <si>
    <t>العناوين</t>
  </si>
  <si>
    <t xml:space="preserve">المقدمة </t>
  </si>
  <si>
    <t>منهجيات التقدير للناتج المحلي الإجمالي والدخل القومي</t>
  </si>
  <si>
    <t>مصادر البيانات</t>
  </si>
  <si>
    <t>تحليل النتائج</t>
  </si>
  <si>
    <t>Private</t>
  </si>
  <si>
    <t>الدخل القومي بالاسعار الجارية  (مليار دينار)</t>
  </si>
  <si>
    <t>متوسط نصيب الفرد من الدخل القومي (الف دينار)</t>
  </si>
  <si>
    <t>الناتج المحلي الاجمالي بالاسعار الاساسية الجارية (مليار دينار)</t>
  </si>
  <si>
    <t>الناتج المحلي الاجمالي بالاسعار الاساسية الجارية (مليار دولار)</t>
  </si>
  <si>
    <t>متوسط نصيب الفرد من الناتج المحلي بالاسعار الجارية (الف دينار)</t>
  </si>
  <si>
    <t>National Income at current prices (Billion ID)</t>
  </si>
  <si>
    <t>NI per capita (000 ID)</t>
  </si>
  <si>
    <t>Gross Domestic Product at basic current prices (Billion ID)</t>
  </si>
  <si>
    <t>Gross Domestic Product at basic current prices (Billion US$)</t>
  </si>
  <si>
    <t>GDP per capita at current prices (000 ID)</t>
  </si>
  <si>
    <t>GDP per capita at current prices (000 US$)</t>
  </si>
  <si>
    <t>Minus:Imputed bank service charge</t>
  </si>
  <si>
    <t>Minus: Imputed bank service charge</t>
  </si>
  <si>
    <t>Minus: Imputed Bank Service Charge</t>
  </si>
  <si>
    <t>مجموع الأنشطة</t>
  </si>
  <si>
    <t>Total activities</t>
  </si>
  <si>
    <t xml:space="preserve">الزراعة والصيد والغابات </t>
  </si>
  <si>
    <t>الانشطة الاقتصادية</t>
  </si>
  <si>
    <t>الأنشطة العقارية والإيجارية والمشاريع التجارية</t>
  </si>
  <si>
    <t xml:space="preserve">الإداره العامة والدفاع والضمان الاجتماعي الالزامي </t>
  </si>
  <si>
    <t xml:space="preserve">الإدارة العامة والدفاع والضمان الاجتماعي الالزامي </t>
  </si>
  <si>
    <t xml:space="preserve">تجارة الجملة والمفرد واصلاح المركبات والسلع الشخصية </t>
  </si>
  <si>
    <t xml:space="preserve">الصحة والعمل الاجتماعي </t>
  </si>
  <si>
    <t xml:space="preserve">انشطة الخدمة المجتمعية والأجتماعية  والشخصية الاخرى </t>
  </si>
  <si>
    <t>الأسر المعيشية التى تعين افراداً لاداء الاعمال المنزلية</t>
  </si>
  <si>
    <t xml:space="preserve">المنظمات والهيئات غير الاقليمية </t>
  </si>
  <si>
    <t xml:space="preserve">المجموع حسب الأنشطة </t>
  </si>
  <si>
    <t xml:space="preserve">     ناقصا:  رسم الخدمة المحتسب </t>
  </si>
  <si>
    <t xml:space="preserve">الوساطة المالية </t>
  </si>
  <si>
    <t xml:space="preserve">الانشطة الاقتصادية </t>
  </si>
  <si>
    <t xml:space="preserve">الصناعة التحويلية </t>
  </si>
  <si>
    <t xml:space="preserve">المنظمات والهيئآت غير الاقليمية </t>
  </si>
  <si>
    <t>بالاسعار الثابتة  (2007=100)</t>
  </si>
  <si>
    <t>Relative share (%)</t>
  </si>
  <si>
    <t>At constant prices (2007=100)</t>
  </si>
  <si>
    <t>الناتج المحلي الاجمالي بالاسعار الثابتة (2007=100) (مليار دينار)</t>
  </si>
  <si>
    <t>Gross Domestic Product at constant  prices(2007=100) (Billion ID)</t>
  </si>
  <si>
    <t>الصفحة</t>
  </si>
  <si>
    <t>الجداول التفصيلية</t>
  </si>
  <si>
    <t>الاشكال البيانية</t>
  </si>
  <si>
    <t>مديرية الحسابات القومية - الجهاز المركزي للإحصاء / العراق</t>
  </si>
  <si>
    <t>معدل التغير السنوي  %</t>
  </si>
  <si>
    <t>معدل التغير السنوي %</t>
  </si>
  <si>
    <t xml:space="preserve">(ــ) لا توجد بيانات </t>
  </si>
  <si>
    <t>1-2</t>
  </si>
  <si>
    <t>1-8</t>
  </si>
  <si>
    <t>2-8</t>
  </si>
  <si>
    <t>1-9</t>
  </si>
  <si>
    <t>2-9</t>
  </si>
  <si>
    <t>الدخل القومي = الناتج المحلي الاجمالي - الاندثار تخصيصات استهلاك راس المال +- صافي عوائد عوامل الانتاج-الضرائب+الاعانات</t>
  </si>
  <si>
    <t xml:space="preserve">صافي عوامل الانتاج = حساب الدخل الاولي من ميزان المدفوعات * سعر الصرف </t>
  </si>
  <si>
    <t>4_5</t>
  </si>
  <si>
    <t>متوسط نصيب الفرد من الناتج المحلي بالاسعار الاساسية الجارية (الف دولار)</t>
  </si>
  <si>
    <t>مجموع الانشطة السلعية</t>
  </si>
  <si>
    <t>Commodity Activities</t>
  </si>
  <si>
    <t>مجموع الانشطة التوزيعية</t>
  </si>
  <si>
    <t>Distribution Activies</t>
  </si>
  <si>
    <t>مجموع الانشطة الخدمية</t>
  </si>
  <si>
    <t>Services Activities</t>
  </si>
  <si>
    <t xml:space="preserve">جدول (1) الدخل القومي والناتج المحلي الاجمالي ومتوسط نصيب الفرد لكل منهما لسنتي 2018 و 2019 </t>
  </si>
  <si>
    <t>جدول (2)  الناتج المحلي الأجمالي بأسعار السوق لسنتي 2018 و 2019 (مليار دينار)</t>
  </si>
  <si>
    <t>جدول (3) الناتج المحلي الاجمالي بالاسعار الاساسية الجارية حسب مجموعات الانشطة ( السلعية، التوزيعية، الخدمية) لسنة 2019 (مليار دينار)</t>
  </si>
  <si>
    <t>جدول (4) الناتج المحلي الإجمالي لسنة 2019 حسب الأنشطة الإقتصادية  بالأسعار الاساسية الجارية والاسعار الثابتة ( 2007=100) (مليون دينار) والاهميات النسبية لكل منهما (%)</t>
  </si>
  <si>
    <t>جدول (5) الناتج المحلي الاجمالي حسب الانشطة والقطاعات (العام، الخاص) بالاسعار الاساسية الجارية لسنة 2019 (مليون دينار)</t>
  </si>
  <si>
    <t>جدول (6) قيمة الانتاج الاجمالي والقيمة المضافة الاجمالية وعناصرها حسب الانشطة الاقتصادية بالاسعار الاساسية الجارية لسنة 2019 (مليون دينار)</t>
  </si>
  <si>
    <t>جدول (7) قيمة الانتاج الاجمالي والقيمة المضافة  الاجمالية وعناصرها  حسب الانشطة الاقتصادية بالاسعار الاساسية الجارية للقطاع العام لسنة 2019 (مليون دينار)</t>
  </si>
  <si>
    <t>جدول (8) قيمة الانتاج الاجمالي والقيمة المضافة  الاجمالية وعناصرها  حسب الانشطة الاقتصادية بالاسعار الاساسية الجارية للقطاع الخاص لسنة 2019 (مليون دينار)</t>
  </si>
  <si>
    <t>جدول (9) الناتج المحلي الإجمالي لسنة 2019 حسب الأنشطة الإقتصادية  بالأسعار الاساسية الجارية والاسعار الثابتة (2007=100) (مليون دينار) والاهميات النسبية لكل منهما (%)</t>
  </si>
  <si>
    <t>جدول (10) قيمة الانتاج الاجمالي والقيمة المضافة  الاجمالية حسب الانشطة الاقتصادية بالاسعار الاساسية الجارية لسنة 2019 (مليون دينار)</t>
  </si>
  <si>
    <t>جدول (11) القيمة المضافة  الاجمالية وعناصرها  حسب الانشطة الاقتصادية بالاسعار الاساسية الجارية لسنة 2019 (مليون دينار)</t>
  </si>
  <si>
    <t>جدول (12) الناتج المحلي الاجمالي حسب الانشطة والقطاعين ( العام، الخاص) بالاسعار الاساسية الجارية لسنة 2019 (مليون دينار)</t>
  </si>
  <si>
    <t>جدول (13) قيمة الانتاج الاجمالي والقيمة المضافة  الاجمالية حسب الانشطة الاقتصادية بالاسعار الاساسية الجارية  للقطاع العام لسنة 2019 (مليون دينار)</t>
  </si>
  <si>
    <t>جدول (14) القيمة المضافة  الاجمالية وعناصرها  حسب الانشطة الاقتصادية بالاسعار الاساسية الجارية  للقطاع العام لسنة 2019 (مليون دينار)</t>
  </si>
  <si>
    <t>جدول (15) قيمة الانتاج الاجمالي والقيمة المضافة  الاجمالية حسب الانشطة الاقتصادية بالاسعار الاساسية الجارية  للقطاع الخاص لسنة 2019 (مليون دينار)</t>
  </si>
  <si>
    <t>جدول (16) القيمة المضافة  الاجمالية وعناصرها  حسب الانشطة الاقتصادية بالاسعار الاساسية الجارية  للقطاع الخاص لسنة 2019 (مليون دينار)</t>
  </si>
  <si>
    <t>شكل (1) الناتج المحلي الاجمالي بالاسعار الاساسية الجارية حسب مجموعات الانشطة (السلعية، التوزيعية، الخدمية) لسنة 2019 (%)</t>
  </si>
  <si>
    <t>جدول (3) الناتج المحلي الإجمالي بالأسعار الأساسية الجارية حسب مجموعات الأنشطة ( السلعية ، التوزيعية ، الخدمية) لسنة 2019 (مليار دينار)</t>
  </si>
  <si>
    <t>Table (3): Gross Domestic Product at basic current prices by Activities Group (Commodity, Distribution and Services) for the year 2019 (Billion I.D.)</t>
  </si>
  <si>
    <t xml:space="preserve">جدول (4)  الناتج المحلي الإجمالي لسنة 2019 حسب الأنشطة الإقتصادية  بالأسعار الاساسية الجارية والأسعار الثابتة (2007=100) (مليون دينار) والاهميات النسبية لكل منهما (%) </t>
  </si>
  <si>
    <t>Table (4) Gross Domestic Product For the year 2019 by Economic Activities at Current &amp; Constant prices (2007=100) (Million I.D)  &amp; Relative Share for them (%)</t>
  </si>
  <si>
    <t>جدول (5) الناتج المحلي الأجمالي حسب الأنشطة والقطاعات (العام، الخاص) بالأسعار الاساسية الجارية لسنة 2019 (مليون دينار)</t>
  </si>
  <si>
    <t>Table (5) Gross Domestic Product by Economic Activities , Sectors ( Public, Private ) at Current Prices for The Year 2019 (Million I.D.)</t>
  </si>
  <si>
    <t xml:space="preserve">جدول (6) قيمة الأنتاج الإجمالي والقيمة المضافة الإجمالية وعناصرها حسب الأنشطة الإقتصادية بالأسعار الاساسية الجارية لسنة 2019 (مليون دينار) </t>
  </si>
  <si>
    <t>TABLE (6) Value of Gross Production, Gross Value Added and Its Compenents by Economic Activities at Current Prices for the year 2019 (Million I.D.)</t>
  </si>
  <si>
    <t xml:space="preserve">جدول (7) قيمة الأنتاج الإجمالي والقيمة المضافة  الإجمالية وعناصرها  حسب الأنشطة الإقتصادية بالأسعار الاساسية الجارية للقطاع العام لسنة 2019 (مليون دينار) </t>
  </si>
  <si>
    <t>TABLE (7) Value for Gross Production, Gross Value Added and Its Compenents by Economic Activities, Public Sector at Current Prices for the year 2019 (Million I.D.)</t>
  </si>
  <si>
    <t xml:space="preserve">جدول (8) قيمة الأنتاج الإجمالي والقيمة المضافة  الإجمالية وعناصرها  حسب الأنشطة الإقتصادية بالأسعار الاساسية الجارية للقطاع الخاص لسنة 2019 (مليون دينار) </t>
  </si>
  <si>
    <t>TABLE (8) Value of Gross Production, Gross Value Added and Its Compenents by Economic Activities, Private Sector at Current Prices for the year 2019 (Million I.D.)</t>
  </si>
  <si>
    <t>جدول (9)  الناتج المحلي الإجمالي لسنة 2019 حسب الأنشطة الإقتصادية  بالأسعار الاساسية الجارية والأسعار الثابتة (2007=100) (مليون دينار) والاهميات النسبية لكل منهما (%)</t>
  </si>
  <si>
    <t xml:space="preserve">Table (9) Gross Domestic Product For the year 2019 by Economic Activities at Current &amp; Constant prices (2007=100) (Million I.D) &amp; Relative Share for them (%)        </t>
  </si>
  <si>
    <t>جدول (10) قيمة الأنتاج الإجمالي والقيمة المضافة  الإجمالية حسب الأنشطة الإقتصادية بالأسعار الاساسية الجارية لسنة 2019 (مليون دينار)</t>
  </si>
  <si>
    <t>Table (10) Value Of Gross Production, Gross Value Added By Economic Activity at Current Prices for The Year 2019 (Million I.D.)</t>
  </si>
  <si>
    <t>جدول (11) القيمة المضافة  الإجمالية وعناصرها  حسب الأنشطة الإقتصادية بالأسعار الاساسية الجارية لسنة 2019 (مليون دينار)</t>
  </si>
  <si>
    <t>Table (11) Gross Value Added and its Components By Economic Activity at Current Prices for The Year 2019 (Million I.D.)</t>
  </si>
  <si>
    <t>جدول (12) الناتج المحلي الإجمالي حسب الأنشطة والقطاعين ( العام، الخاص) بالأسعار الاساسية الجارية لسنة 2019 (مليون دينار)</t>
  </si>
  <si>
    <t>Table (12) Gross Domestic Product By Economic Activities and Sectors ( Public, Private ) at Current Prices for The Year 2019 (Million I.D.)</t>
  </si>
  <si>
    <t xml:space="preserve">جدول (13) قيمة الأنتاج الإجمالي والقيمة المضافة  الإجمالية حسب الأنشطة الإقتصادية بالأسعار الاساسية الجارية  للقطاع العام لسنة 2019 (مليون دينار) </t>
  </si>
  <si>
    <t>Table (13) Value Of Gross Production, Gross Value Added By Economic Activities, Public Sector at Current Prices for The Year 2019                          (Million I.D.)</t>
  </si>
  <si>
    <t xml:space="preserve">جدول (14) القيمة المضافة  الإجمالية وعناصرها  حسب الأنشطة الإقتصادية بالأسعار الاساسية الجارية  للقطاع العام لسنة 2019 (مليون دينار) </t>
  </si>
  <si>
    <t>Table (14) Gross Value Added and its Components By Economic Activities, Public Sector at Current Prices for The Year 2019 (Million I.D.)</t>
  </si>
  <si>
    <t xml:space="preserve">جدول (15) قيمة الإنتاج الأجمالي والقيمة المضافة  الإجمالية حسب الأنشطة الإقتصادية بالأسعار الاساسية  الجارية  للقطاع الخاص لسنة 2019 (مليون دينار) </t>
  </si>
  <si>
    <t>Table (15) Value Of Gross Production, Gross Value Added By Economic Activities, Private Sector at Current Prices for The Year 2019 (Million I.D.)</t>
  </si>
  <si>
    <t xml:space="preserve">جدول (16) القيمة المضافة  الإجمالية وعناصرها  حسب الأنشطة الإقتصادية بالأسعار الاساسية  الجارية  للقطاع الخاص لسنة 2019 (مليون دينار) </t>
  </si>
  <si>
    <t>Table (16) Gross Value Added and its Components By Economic Activities, Private Sector at Current Prices for The Year 2019 (Million I.D.)</t>
  </si>
  <si>
    <t xml:space="preserve">رسم الخدمة المحتسب </t>
  </si>
  <si>
    <t>Imputed Bank Service Charge</t>
  </si>
  <si>
    <t>3599775.0(-)</t>
  </si>
  <si>
    <t>(-) 3599775.0</t>
  </si>
  <si>
    <t>اهمية جاري</t>
  </si>
  <si>
    <t>اهمية ثابت</t>
  </si>
  <si>
    <t>جدول (1): الدخل القومي والناتج المحلي الإجمالي ومتوسط نصيب الفرد لكل منهما لسنتي 2018 و 2019</t>
  </si>
  <si>
    <t>Table (1): National Income, Gross Domestic Product and Per Capita for the years 2018 and 2017</t>
  </si>
  <si>
    <t>جدول (2)  الناتج المحلي الأجمالي بأسعار السوق لسنتي 2018 و 2019   (مليار دينار)</t>
  </si>
  <si>
    <t>Table (2)  Gross Domestic Product at Market prices for the years 2018 and 2019 (Billion I.D.)</t>
  </si>
  <si>
    <t>النقل والاتصالات والخزن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</si>
</sst>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_-* #,##0.00\-;_-* &quot;-&quot;??_-;_-@_-"/>
    <numFmt numFmtId="165" formatCode="0.0"/>
    <numFmt numFmtId="166" formatCode="0.000"/>
    <numFmt numFmtId="167" formatCode="0.0000"/>
    <numFmt numFmtId="168" formatCode="_-* #,##0.0_-;_-* #,##0.0\-;_-* &quot;-&quot;??_-;_-@_-"/>
    <numFmt numFmtId="169" formatCode="0.00000000000"/>
    <numFmt numFmtId="170" formatCode="_(* #,##0.0_);_(* \(#,##0.0\);_(* &quot;-&quot;?_);_(@_)"/>
  </numFmts>
  <fonts count="31">
    <font>
      <sz val="10"/>
      <name val="Arial"/>
      <charset val="178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  <charset val="178"/>
    </font>
    <font>
      <b/>
      <sz val="12"/>
      <name val="Arial"/>
      <family val="2"/>
      <charset val="178"/>
    </font>
    <font>
      <b/>
      <sz val="11"/>
      <name val="Arial"/>
      <family val="2"/>
      <charset val="178"/>
    </font>
    <font>
      <b/>
      <sz val="10"/>
      <name val="Arial"/>
      <family val="2"/>
      <charset val="178"/>
    </font>
    <font>
      <b/>
      <sz val="9"/>
      <name val="Arial"/>
      <family val="2"/>
      <charset val="178"/>
    </font>
    <font>
      <b/>
      <sz val="9"/>
      <name val="Arial"/>
      <family val="2"/>
    </font>
    <font>
      <b/>
      <sz val="9"/>
      <name val="Arial (Arabic)"/>
      <family val="2"/>
      <charset val="178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  <charset val="178"/>
    </font>
    <font>
      <b/>
      <sz val="16"/>
      <name val="Arial"/>
      <family val="2"/>
      <charset val="178"/>
    </font>
    <font>
      <b/>
      <sz val="14"/>
      <name val="Arial"/>
      <family val="2"/>
    </font>
    <font>
      <sz val="14"/>
      <name val="Arial"/>
      <family val="2"/>
      <charset val="178"/>
    </font>
    <font>
      <sz val="10"/>
      <name val="Arial"/>
      <family val="2"/>
    </font>
    <font>
      <sz val="12"/>
      <name val="Arial"/>
      <family val="2"/>
    </font>
    <font>
      <b/>
      <sz val="14"/>
      <name val="PT Bold Heading"/>
      <charset val="178"/>
    </font>
    <font>
      <b/>
      <sz val="12"/>
      <name val="PT Bold Heading"/>
      <charset val="178"/>
    </font>
    <font>
      <sz val="10"/>
      <name val="Arial"/>
      <family val="2"/>
    </font>
    <font>
      <b/>
      <sz val="9"/>
      <color indexed="81"/>
      <name val="Tahoma"/>
      <charset val="178"/>
    </font>
    <font>
      <sz val="9"/>
      <color indexed="81"/>
      <name val="Tahoma"/>
      <charset val="178"/>
    </font>
    <font>
      <b/>
      <sz val="9"/>
      <color indexed="81"/>
      <name val="Tahoma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12"/>
      <name val="AL-Mohanad Bold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23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27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49" fontId="7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0" fillId="0" borderId="0" xfId="0" applyBorder="1"/>
    <xf numFmtId="49" fontId="0" fillId="0" borderId="0" xfId="0" applyNumberFormat="1" applyBorder="1"/>
    <xf numFmtId="49" fontId="0" fillId="0" borderId="0" xfId="0" applyNumberFormat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5" fontId="0" fillId="0" borderId="0" xfId="0" applyNumberForma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/>
    <xf numFmtId="0" fontId="14" fillId="0" borderId="0" xfId="0" applyFont="1" applyBorder="1" applyAlignment="1"/>
    <xf numFmtId="165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/>
    <xf numFmtId="49" fontId="4" fillId="0" borderId="1" xfId="0" applyNumberFormat="1" applyFont="1" applyBorder="1" applyAlignment="1"/>
    <xf numFmtId="0" fontId="15" fillId="0" borderId="0" xfId="0" applyFont="1" applyBorder="1"/>
    <xf numFmtId="165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2" fontId="0" fillId="0" borderId="0" xfId="0" applyNumberFormat="1" applyBorder="1"/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67" fontId="5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 wrapText="1"/>
    </xf>
    <xf numFmtId="165" fontId="0" fillId="0" borderId="0" xfId="0" applyNumberFormat="1" applyAlignment="1">
      <alignment vertical="center"/>
    </xf>
    <xf numFmtId="49" fontId="3" fillId="0" borderId="1" xfId="0" applyNumberFormat="1" applyFont="1" applyBorder="1" applyAlignment="1"/>
    <xf numFmtId="0" fontId="3" fillId="0" borderId="0" xfId="0" applyFont="1" applyFill="1" applyBorder="1" applyAlignment="1">
      <alignment horizontal="right" vertical="center" wrapText="1"/>
    </xf>
    <xf numFmtId="165" fontId="18" fillId="0" borderId="0" xfId="0" applyNumberFormat="1" applyFont="1" applyBorder="1"/>
    <xf numFmtId="2" fontId="18" fillId="0" borderId="0" xfId="0" applyNumberFormat="1" applyFont="1" applyBorder="1"/>
    <xf numFmtId="0" fontId="18" fillId="0" borderId="0" xfId="0" applyFont="1" applyBorder="1"/>
    <xf numFmtId="2" fontId="0" fillId="0" borderId="0" xfId="0" applyNumberFormat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7" fillId="0" borderId="16" xfId="0" applyFont="1" applyBorder="1" applyAlignment="1">
      <alignment horizontal="right" vertical="center" wrapText="1"/>
    </xf>
    <xf numFmtId="0" fontId="3" fillId="0" borderId="1" xfId="0" applyNumberFormat="1" applyFont="1" applyBorder="1" applyAlignment="1"/>
    <xf numFmtId="0" fontId="7" fillId="0" borderId="24" xfId="0" applyFont="1" applyFill="1" applyBorder="1" applyAlignment="1">
      <alignment horizontal="righ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righ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right" vertical="center" wrapText="1"/>
    </xf>
    <xf numFmtId="0" fontId="7" fillId="0" borderId="29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righ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0" fontId="20" fillId="0" borderId="0" xfId="0" applyFont="1" applyBorder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165" fontId="19" fillId="0" borderId="0" xfId="0" applyNumberFormat="1" applyFont="1" applyBorder="1"/>
    <xf numFmtId="0" fontId="22" fillId="3" borderId="3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165" fontId="1" fillId="0" borderId="0" xfId="0" applyNumberFormat="1" applyFont="1" applyAlignment="1">
      <alignment vertical="center"/>
    </xf>
    <xf numFmtId="165" fontId="6" fillId="0" borderId="0" xfId="0" applyNumberFormat="1" applyFont="1" applyBorder="1" applyAlignment="1">
      <alignment vertical="center"/>
    </xf>
    <xf numFmtId="0" fontId="0" fillId="0" borderId="0" xfId="0" applyFill="1" applyAlignment="1">
      <alignment vertical="center"/>
    </xf>
    <xf numFmtId="166" fontId="0" fillId="0" borderId="0" xfId="0" applyNumberFormat="1" applyAlignment="1">
      <alignment vertical="center"/>
    </xf>
    <xf numFmtId="165" fontId="3" fillId="0" borderId="1" xfId="0" applyNumberFormat="1" applyFont="1" applyBorder="1" applyAlignment="1"/>
    <xf numFmtId="165" fontId="0" fillId="0" borderId="0" xfId="0" applyNumberFormat="1"/>
    <xf numFmtId="49" fontId="1" fillId="0" borderId="0" xfId="0" applyNumberFormat="1" applyFont="1" applyBorder="1"/>
    <xf numFmtId="165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165" fontId="0" fillId="0" borderId="0" xfId="0" applyNumberFormat="1" applyFill="1" applyBorder="1"/>
    <xf numFmtId="0" fontId="1" fillId="0" borderId="0" xfId="0" applyNumberFormat="1" applyFont="1" applyBorder="1"/>
    <xf numFmtId="0" fontId="8" fillId="3" borderId="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vertical="center"/>
    </xf>
    <xf numFmtId="0" fontId="8" fillId="0" borderId="4" xfId="0" applyNumberFormat="1" applyFont="1" applyBorder="1" applyAlignment="1">
      <alignment horizontal="left" vertical="center" wrapText="1"/>
    </xf>
    <xf numFmtId="165" fontId="6" fillId="0" borderId="0" xfId="0" applyNumberFormat="1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5" fontId="0" fillId="5" borderId="0" xfId="0" applyNumberFormat="1" applyFill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Alignment="1">
      <alignment vertical="center" wrapText="1"/>
    </xf>
    <xf numFmtId="165" fontId="5" fillId="7" borderId="28" xfId="0" applyNumberFormat="1" applyFont="1" applyFill="1" applyBorder="1" applyAlignment="1">
      <alignment horizontal="center" vertical="center"/>
    </xf>
    <xf numFmtId="165" fontId="5" fillId="7" borderId="34" xfId="0" applyNumberFormat="1" applyFont="1" applyFill="1" applyBorder="1" applyAlignment="1">
      <alignment horizontal="center" vertical="center"/>
    </xf>
    <xf numFmtId="165" fontId="5" fillId="0" borderId="25" xfId="0" applyNumberFormat="1" applyFont="1" applyFill="1" applyBorder="1" applyAlignment="1">
      <alignment horizontal="right" vertical="center"/>
    </xf>
    <xf numFmtId="165" fontId="5" fillId="0" borderId="28" xfId="0" applyNumberFormat="1" applyFont="1" applyFill="1" applyBorder="1" applyAlignment="1">
      <alignment horizontal="right" vertical="center"/>
    </xf>
    <xf numFmtId="165" fontId="5" fillId="0" borderId="34" xfId="0" applyNumberFormat="1" applyFont="1" applyFill="1" applyBorder="1" applyAlignment="1">
      <alignment horizontal="right" vertical="center"/>
    </xf>
    <xf numFmtId="165" fontId="5" fillId="2" borderId="28" xfId="0" applyNumberFormat="1" applyFont="1" applyFill="1" applyBorder="1" applyAlignment="1">
      <alignment horizontal="right" vertical="center"/>
    </xf>
    <xf numFmtId="165" fontId="5" fillId="2" borderId="34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left" vertical="center" wrapText="1"/>
    </xf>
    <xf numFmtId="169" fontId="0" fillId="0" borderId="0" xfId="0" applyNumberFormat="1" applyBorder="1"/>
    <xf numFmtId="0" fontId="17" fillId="0" borderId="0" xfId="0" applyFont="1" applyAlignment="1">
      <alignment vertical="center" wrapText="1"/>
    </xf>
    <xf numFmtId="0" fontId="0" fillId="0" borderId="0" xfId="0" applyFill="1"/>
    <xf numFmtId="165" fontId="7" fillId="0" borderId="25" xfId="0" applyNumberFormat="1" applyFont="1" applyFill="1" applyBorder="1" applyAlignment="1">
      <alignment horizontal="right" vertical="center"/>
    </xf>
    <xf numFmtId="165" fontId="7" fillId="0" borderId="28" xfId="0" applyNumberFormat="1" applyFont="1" applyFill="1" applyBorder="1" applyAlignment="1">
      <alignment horizontal="right" vertical="center"/>
    </xf>
    <xf numFmtId="165" fontId="7" fillId="7" borderId="28" xfId="0" applyNumberFormat="1" applyFont="1" applyFill="1" applyBorder="1" applyAlignment="1">
      <alignment horizontal="right" vertical="center" readingOrder="2"/>
    </xf>
    <xf numFmtId="165" fontId="7" fillId="0" borderId="34" xfId="0" applyNumberFormat="1" applyFont="1" applyFill="1" applyBorder="1" applyAlignment="1">
      <alignment horizontal="right" vertical="center"/>
    </xf>
    <xf numFmtId="165" fontId="7" fillId="0" borderId="31" xfId="0" applyNumberFormat="1" applyFont="1" applyFill="1" applyBorder="1" applyAlignment="1">
      <alignment horizontal="right" vertical="center"/>
    </xf>
    <xf numFmtId="165" fontId="0" fillId="0" borderId="0" xfId="0" applyNumberFormat="1" applyBorder="1" applyAlignment="1"/>
    <xf numFmtId="165" fontId="6" fillId="0" borderId="1" xfId="0" applyNumberFormat="1" applyFont="1" applyBorder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165" fontId="12" fillId="0" borderId="0" xfId="0" applyNumberFormat="1" applyFont="1" applyAlignment="1">
      <alignment vertical="center" wrapText="1"/>
    </xf>
    <xf numFmtId="165" fontId="14" fillId="0" borderId="0" xfId="0" applyNumberFormat="1" applyFont="1" applyAlignment="1">
      <alignment horizontal="center" vertical="center"/>
    </xf>
    <xf numFmtId="165" fontId="0" fillId="4" borderId="0" xfId="0" applyNumberFormat="1" applyFill="1" applyAlignment="1">
      <alignment vertical="center"/>
    </xf>
    <xf numFmtId="0" fontId="13" fillId="0" borderId="0" xfId="0" applyFont="1" applyAlignment="1">
      <alignment horizontal="right" vertical="center" textRotation="180"/>
    </xf>
    <xf numFmtId="165" fontId="6" fillId="0" borderId="15" xfId="0" applyNumberFormat="1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/>
    </xf>
    <xf numFmtId="0" fontId="22" fillId="3" borderId="36" xfId="0" applyFont="1" applyFill="1" applyBorder="1" applyAlignment="1">
      <alignment horizontal="right" vertical="center" wrapText="1"/>
    </xf>
    <xf numFmtId="0" fontId="12" fillId="0" borderId="38" xfId="0" applyFont="1" applyBorder="1" applyAlignment="1">
      <alignment horizontal="right" vertical="center" wrapText="1"/>
    </xf>
    <xf numFmtId="0" fontId="12" fillId="0" borderId="38" xfId="0" applyFont="1" applyBorder="1" applyAlignment="1">
      <alignment horizontal="center" vertical="center" wrapText="1"/>
    </xf>
    <xf numFmtId="49" fontId="10" fillId="0" borderId="38" xfId="0" applyNumberFormat="1" applyFont="1" applyBorder="1" applyAlignment="1">
      <alignment horizontal="center" vertical="center" wrapText="1"/>
    </xf>
    <xf numFmtId="0" fontId="10" fillId="0" borderId="38" xfId="0" applyFont="1" applyBorder="1" applyAlignment="1">
      <alignment horizontal="right" vertical="center" wrapText="1"/>
    </xf>
    <xf numFmtId="0" fontId="0" fillId="0" borderId="41" xfId="0" applyBorder="1"/>
    <xf numFmtId="0" fontId="13" fillId="0" borderId="41" xfId="0" applyFont="1" applyBorder="1" applyAlignment="1">
      <alignment horizontal="center" textRotation="90"/>
    </xf>
    <xf numFmtId="0" fontId="10" fillId="0" borderId="14" xfId="0" applyFont="1" applyBorder="1" applyAlignment="1">
      <alignment horizontal="right" vertical="center"/>
    </xf>
    <xf numFmtId="0" fontId="0" fillId="0" borderId="14" xfId="0" applyBorder="1"/>
    <xf numFmtId="0" fontId="10" fillId="0" borderId="14" xfId="0" applyFont="1" applyBorder="1" applyAlignment="1">
      <alignment horizontal="left" vertical="center"/>
    </xf>
    <xf numFmtId="0" fontId="0" fillId="0" borderId="41" xfId="0" applyBorder="1" applyAlignment="1">
      <alignment vertical="center"/>
    </xf>
    <xf numFmtId="0" fontId="0" fillId="0" borderId="41" xfId="0" applyFill="1" applyBorder="1" applyAlignment="1">
      <alignment vertical="center"/>
    </xf>
    <xf numFmtId="0" fontId="13" fillId="0" borderId="41" xfId="0" applyFont="1" applyFill="1" applyBorder="1" applyAlignment="1">
      <alignment horizontal="center" textRotation="90"/>
    </xf>
    <xf numFmtId="1" fontId="13" fillId="0" borderId="41" xfId="0" applyNumberFormat="1" applyFont="1" applyBorder="1" applyAlignment="1">
      <alignment horizontal="center" textRotation="90"/>
    </xf>
    <xf numFmtId="1" fontId="13" fillId="0" borderId="41" xfId="0" applyNumberFormat="1" applyFont="1" applyFill="1" applyBorder="1" applyAlignment="1">
      <alignment horizontal="center" textRotation="90"/>
    </xf>
    <xf numFmtId="0" fontId="0" fillId="0" borderId="41" xfId="0" applyFill="1" applyBorder="1"/>
    <xf numFmtId="0" fontId="0" fillId="0" borderId="41" xfId="0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textRotation="90" wrapText="1"/>
    </xf>
    <xf numFmtId="0" fontId="6" fillId="0" borderId="0" xfId="0" applyFont="1" applyBorder="1" applyAlignment="1">
      <alignment horizontal="right" vertical="center" readingOrder="2"/>
    </xf>
    <xf numFmtId="165" fontId="7" fillId="8" borderId="28" xfId="0" applyNumberFormat="1" applyFont="1" applyFill="1" applyBorder="1" applyAlignment="1">
      <alignment horizontal="right" vertical="center"/>
    </xf>
    <xf numFmtId="165" fontId="7" fillId="8" borderId="21" xfId="0" applyNumberFormat="1" applyFont="1" applyFill="1" applyBorder="1" applyAlignment="1">
      <alignment horizontal="right" vertical="center"/>
    </xf>
    <xf numFmtId="165" fontId="7" fillId="8" borderId="25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65" fontId="5" fillId="0" borderId="0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5" fillId="0" borderId="25" xfId="0" applyNumberFormat="1" applyFont="1" applyFill="1" applyBorder="1" applyAlignment="1">
      <alignment horizontal="right" vertical="center"/>
    </xf>
    <xf numFmtId="166" fontId="8" fillId="0" borderId="4" xfId="0" applyNumberFormat="1" applyFont="1" applyFill="1" applyBorder="1" applyAlignment="1">
      <alignment horizontal="center" vertical="center" wrapText="1"/>
    </xf>
    <xf numFmtId="166" fontId="8" fillId="0" borderId="4" xfId="0" applyNumberFormat="1" applyFont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0" fontId="29" fillId="0" borderId="0" xfId="0" applyFont="1"/>
    <xf numFmtId="0" fontId="17" fillId="0" borderId="0" xfId="0" applyFont="1" applyBorder="1" applyAlignment="1">
      <alignment vertical="center"/>
    </xf>
    <xf numFmtId="166" fontId="6" fillId="0" borderId="0" xfId="0" applyNumberFormat="1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0" fillId="0" borderId="0" xfId="0" applyNumberFormat="1" applyAlignment="1">
      <alignment horizontal="center" vertical="center" wrapText="1"/>
    </xf>
    <xf numFmtId="165" fontId="5" fillId="0" borderId="29" xfId="0" applyNumberFormat="1" applyFont="1" applyFill="1" applyBorder="1" applyAlignment="1">
      <alignment horizontal="right" vertical="center"/>
    </xf>
    <xf numFmtId="165" fontId="7" fillId="0" borderId="21" xfId="0" applyNumberFormat="1" applyFont="1" applyFill="1" applyBorder="1" applyAlignment="1">
      <alignment horizontal="right" vertical="center"/>
    </xf>
    <xf numFmtId="2" fontId="13" fillId="0" borderId="0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vertical="center" wrapText="1"/>
    </xf>
    <xf numFmtId="165" fontId="7" fillId="0" borderId="4" xfId="0" applyNumberFormat="1" applyFont="1" applyFill="1" applyBorder="1" applyAlignment="1">
      <alignment vertical="center" wrapText="1"/>
    </xf>
    <xf numFmtId="165" fontId="7" fillId="0" borderId="8" xfId="0" applyNumberFormat="1" applyFont="1" applyFill="1" applyBorder="1" applyAlignment="1">
      <alignment vertical="center" wrapText="1"/>
    </xf>
    <xf numFmtId="165" fontId="7" fillId="8" borderId="11" xfId="0" applyNumberFormat="1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vertical="center" wrapText="1"/>
    </xf>
    <xf numFmtId="49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5" fontId="30" fillId="0" borderId="0" xfId="0" applyNumberFormat="1" applyFont="1" applyAlignment="1">
      <alignment vertical="center" wrapText="1"/>
    </xf>
    <xf numFmtId="165" fontId="8" fillId="8" borderId="0" xfId="0" applyNumberFormat="1" applyFont="1" applyFill="1" applyAlignment="1">
      <alignment vertical="center"/>
    </xf>
    <xf numFmtId="165" fontId="7" fillId="8" borderId="2" xfId="0" applyNumberFormat="1" applyFont="1" applyFill="1" applyBorder="1" applyAlignment="1">
      <alignment vertical="center" wrapText="1"/>
    </xf>
    <xf numFmtId="165" fontId="7" fillId="8" borderId="15" xfId="0" applyNumberFormat="1" applyFont="1" applyFill="1" applyBorder="1" applyAlignment="1">
      <alignment vertical="center" wrapText="1"/>
    </xf>
    <xf numFmtId="165" fontId="7" fillId="8" borderId="4" xfId="0" applyNumberFormat="1" applyFont="1" applyFill="1" applyBorder="1" applyAlignment="1">
      <alignment vertical="center" wrapText="1"/>
    </xf>
    <xf numFmtId="165" fontId="7" fillId="0" borderId="16" xfId="0" applyNumberFormat="1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vertical="center" wrapText="1"/>
    </xf>
    <xf numFmtId="165" fontId="7" fillId="8" borderId="9" xfId="0" applyNumberFormat="1" applyFont="1" applyFill="1" applyBorder="1" applyAlignment="1">
      <alignment vertical="center" wrapText="1"/>
    </xf>
    <xf numFmtId="165" fontId="7" fillId="8" borderId="2" xfId="0" applyNumberFormat="1" applyFont="1" applyFill="1" applyBorder="1" applyAlignment="1">
      <alignment horizontal="left" vertical="center" wrapText="1"/>
    </xf>
    <xf numFmtId="165" fontId="7" fillId="0" borderId="6" xfId="0" applyNumberFormat="1" applyFont="1" applyBorder="1" applyAlignment="1">
      <alignment vertical="center" wrapText="1"/>
    </xf>
    <xf numFmtId="165" fontId="7" fillId="7" borderId="10" xfId="0" applyNumberFormat="1" applyFont="1" applyFill="1" applyBorder="1" applyAlignment="1">
      <alignment vertical="center" wrapText="1"/>
    </xf>
    <xf numFmtId="165" fontId="7" fillId="0" borderId="10" xfId="0" applyNumberFormat="1" applyFont="1" applyBorder="1" applyAlignment="1">
      <alignment vertical="center" wrapText="1"/>
    </xf>
    <xf numFmtId="165" fontId="7" fillId="0" borderId="12" xfId="0" applyNumberFormat="1" applyFont="1" applyBorder="1" applyAlignment="1">
      <alignment vertical="center" wrapText="1"/>
    </xf>
    <xf numFmtId="165" fontId="7" fillId="0" borderId="7" xfId="0" applyNumberFormat="1" applyFont="1" applyFill="1" applyBorder="1" applyAlignment="1">
      <alignment vertical="center" wrapText="1"/>
    </xf>
    <xf numFmtId="165" fontId="7" fillId="0" borderId="11" xfId="0" applyNumberFormat="1" applyFont="1" applyBorder="1" applyAlignment="1">
      <alignment vertical="center" wrapText="1"/>
    </xf>
    <xf numFmtId="165" fontId="7" fillId="7" borderId="14" xfId="0" applyNumberFormat="1" applyFont="1" applyFill="1" applyBorder="1" applyAlignment="1">
      <alignment vertical="center" wrapText="1"/>
    </xf>
    <xf numFmtId="165" fontId="7" fillId="8" borderId="5" xfId="0" applyNumberFormat="1" applyFont="1" applyFill="1" applyBorder="1" applyAlignment="1">
      <alignment vertical="center" wrapText="1"/>
    </xf>
    <xf numFmtId="166" fontId="7" fillId="0" borderId="4" xfId="0" applyNumberFormat="1" applyFont="1" applyBorder="1" applyAlignment="1">
      <alignment horizontal="center" vertical="center" wrapText="1"/>
    </xf>
    <xf numFmtId="165" fontId="7" fillId="0" borderId="13" xfId="0" applyNumberFormat="1" applyFont="1" applyBorder="1" applyAlignment="1">
      <alignment vertical="center" wrapText="1"/>
    </xf>
    <xf numFmtId="165" fontId="7" fillId="6" borderId="13" xfId="0" applyNumberFormat="1" applyFont="1" applyFill="1" applyBorder="1" applyAlignment="1">
      <alignment vertical="center" wrapText="1"/>
    </xf>
    <xf numFmtId="165" fontId="7" fillId="6" borderId="12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65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right"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right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horizontal="right" vertical="center" wrapText="1"/>
    </xf>
    <xf numFmtId="165" fontId="8" fillId="0" borderId="8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165" fontId="7" fillId="0" borderId="5" xfId="0" applyNumberFormat="1" applyFont="1" applyFill="1" applyBorder="1" applyAlignment="1">
      <alignment vertical="center" wrapText="1"/>
    </xf>
    <xf numFmtId="165" fontId="13" fillId="0" borderId="0" xfId="0" applyNumberFormat="1" applyFont="1" applyAlignment="1">
      <alignment horizontal="center" vertical="center"/>
    </xf>
    <xf numFmtId="165" fontId="7" fillId="0" borderId="15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8" fontId="13" fillId="0" borderId="0" xfId="6" applyNumberFormat="1" applyFont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vertical="center" wrapText="1"/>
    </xf>
    <xf numFmtId="2" fontId="0" fillId="0" borderId="0" xfId="0" applyNumberFormat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readingOrder="2"/>
    </xf>
    <xf numFmtId="165" fontId="6" fillId="0" borderId="0" xfId="0" applyNumberFormat="1" applyFont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165" fontId="0" fillId="0" borderId="0" xfId="0" applyNumberFormat="1" applyBorder="1" applyAlignment="1">
      <alignment horizontal="left"/>
    </xf>
    <xf numFmtId="2" fontId="7" fillId="0" borderId="2" xfId="0" applyNumberFormat="1" applyFont="1" applyFill="1" applyBorder="1" applyAlignment="1">
      <alignment vertical="center" wrapText="1"/>
    </xf>
    <xf numFmtId="2" fontId="7" fillId="0" borderId="4" xfId="0" applyNumberFormat="1" applyFont="1" applyFill="1" applyBorder="1" applyAlignment="1">
      <alignment vertical="center" wrapText="1"/>
    </xf>
    <xf numFmtId="165" fontId="7" fillId="0" borderId="4" xfId="0" applyNumberFormat="1" applyFont="1" applyFill="1" applyBorder="1" applyAlignment="1">
      <alignment vertical="center"/>
    </xf>
    <xf numFmtId="165" fontId="7" fillId="0" borderId="6" xfId="0" applyNumberFormat="1" applyFont="1" applyFill="1" applyBorder="1" applyAlignment="1">
      <alignment vertical="center" wrapText="1"/>
    </xf>
    <xf numFmtId="2" fontId="7" fillId="0" borderId="6" xfId="0" applyNumberFormat="1" applyFont="1" applyFill="1" applyBorder="1" applyAlignment="1">
      <alignment vertical="center" wrapText="1"/>
    </xf>
    <xf numFmtId="2" fontId="7" fillId="0" borderId="5" xfId="0" applyNumberFormat="1" applyFont="1" applyFill="1" applyBorder="1" applyAlignment="1">
      <alignment vertical="center" wrapText="1"/>
    </xf>
    <xf numFmtId="2" fontId="7" fillId="0" borderId="16" xfId="0" applyNumberFormat="1" applyFont="1" applyFill="1" applyBorder="1" applyAlignment="1">
      <alignment vertical="center" wrapText="1"/>
    </xf>
    <xf numFmtId="2" fontId="5" fillId="0" borderId="29" xfId="0" applyNumberFormat="1" applyFont="1" applyFill="1" applyBorder="1" applyAlignment="1">
      <alignment horizontal="right" vertical="center"/>
    </xf>
    <xf numFmtId="2" fontId="5" fillId="0" borderId="28" xfId="0" applyNumberFormat="1" applyFont="1" applyFill="1" applyBorder="1" applyAlignment="1">
      <alignment horizontal="right" vertical="center"/>
    </xf>
    <xf numFmtId="165" fontId="5" fillId="0" borderId="29" xfId="6" applyNumberFormat="1" applyFont="1" applyFill="1" applyBorder="1" applyAlignment="1">
      <alignment horizontal="right" vertical="center"/>
    </xf>
    <xf numFmtId="165" fontId="5" fillId="0" borderId="29" xfId="0" applyNumberFormat="1" applyFont="1" applyFill="1" applyBorder="1" applyAlignment="1">
      <alignment vertical="center" wrapText="1"/>
    </xf>
    <xf numFmtId="2" fontId="5" fillId="0" borderId="29" xfId="0" applyNumberFormat="1" applyFont="1" applyFill="1" applyBorder="1" applyAlignment="1">
      <alignment horizontal="left" vertical="center" wrapText="1"/>
    </xf>
    <xf numFmtId="165" fontId="5" fillId="0" borderId="21" xfId="0" applyNumberFormat="1" applyFont="1" applyFill="1" applyBorder="1" applyAlignment="1">
      <alignment horizontal="right" vertical="center"/>
    </xf>
    <xf numFmtId="2" fontId="5" fillId="0" borderId="21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Alignment="1">
      <alignment vertical="center"/>
    </xf>
    <xf numFmtId="168" fontId="7" fillId="0" borderId="4" xfId="6" applyNumberFormat="1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5" fontId="7" fillId="9" borderId="4" xfId="0" applyNumberFormat="1" applyFont="1" applyFill="1" applyBorder="1" applyAlignment="1">
      <alignment vertical="center" wrapText="1"/>
    </xf>
    <xf numFmtId="2" fontId="7" fillId="9" borderId="4" xfId="0" applyNumberFormat="1" applyFont="1" applyFill="1" applyBorder="1" applyAlignment="1">
      <alignment vertical="center" wrapText="1"/>
    </xf>
    <xf numFmtId="0" fontId="7" fillId="9" borderId="4" xfId="0" applyFont="1" applyFill="1" applyBorder="1" applyAlignment="1">
      <alignment horizontal="left" vertical="center" wrapText="1"/>
    </xf>
    <xf numFmtId="166" fontId="8" fillId="9" borderId="4" xfId="0" applyNumberFormat="1" applyFont="1" applyFill="1" applyBorder="1" applyAlignment="1">
      <alignment horizontal="center" vertical="center" wrapText="1"/>
    </xf>
    <xf numFmtId="165" fontId="7" fillId="9" borderId="7" xfId="0" applyNumberFormat="1" applyFont="1" applyFill="1" applyBorder="1" applyAlignment="1">
      <alignment vertical="center" wrapText="1"/>
    </xf>
    <xf numFmtId="2" fontId="7" fillId="9" borderId="7" xfId="0" applyNumberFormat="1" applyFont="1" applyFill="1" applyBorder="1" applyAlignment="1">
      <alignment vertical="center" wrapText="1"/>
    </xf>
    <xf numFmtId="0" fontId="7" fillId="9" borderId="7" xfId="0" applyFont="1" applyFill="1" applyBorder="1" applyAlignment="1">
      <alignment horizontal="left" vertical="center" wrapText="1"/>
    </xf>
    <xf numFmtId="166" fontId="8" fillId="9" borderId="7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165" fontId="7" fillId="0" borderId="10" xfId="0" applyNumberFormat="1" applyFont="1" applyBorder="1" applyAlignment="1">
      <alignment vertical="center" wrapText="1" readingOrder="2"/>
    </xf>
    <xf numFmtId="0" fontId="1" fillId="0" borderId="0" xfId="0" applyFont="1" applyBorder="1" applyAlignment="1">
      <alignment vertical="center"/>
    </xf>
    <xf numFmtId="165" fontId="0" fillId="6" borderId="0" xfId="0" applyNumberFormat="1" applyFill="1" applyBorder="1" applyAlignment="1">
      <alignment vertical="center"/>
    </xf>
    <xf numFmtId="0" fontId="0" fillId="6" borderId="0" xfId="0" applyFill="1" applyBorder="1" applyAlignment="1">
      <alignment vertical="center"/>
    </xf>
    <xf numFmtId="2" fontId="0" fillId="0" borderId="0" xfId="0" applyNumberFormat="1" applyFill="1" applyBorder="1" applyAlignment="1">
      <alignment horizontal="center" vertical="center"/>
    </xf>
    <xf numFmtId="2" fontId="0" fillId="6" borderId="0" xfId="0" applyNumberFormat="1" applyFill="1" applyBorder="1" applyAlignment="1">
      <alignment horizontal="center" vertical="center"/>
    </xf>
    <xf numFmtId="165" fontId="15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66" fontId="0" fillId="0" borderId="0" xfId="0" applyNumberFormat="1" applyAlignment="1">
      <alignment horizontal="center" vertical="center"/>
    </xf>
    <xf numFmtId="2" fontId="8" fillId="0" borderId="4" xfId="0" applyNumberFormat="1" applyFont="1" applyFill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6" fontId="0" fillId="0" borderId="0" xfId="0" applyNumberForma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3" fillId="0" borderId="39" xfId="0" applyFont="1" applyBorder="1" applyAlignment="1">
      <alignment horizontal="right" vertical="center" wrapText="1"/>
    </xf>
    <xf numFmtId="0" fontId="13" fillId="0" borderId="40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top" textRotation="90"/>
    </xf>
    <xf numFmtId="0" fontId="1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readingOrder="2"/>
    </xf>
    <xf numFmtId="0" fontId="6" fillId="0" borderId="1" xfId="0" applyFont="1" applyBorder="1" applyAlignment="1">
      <alignment horizontal="right" vertical="center" readingOrder="2"/>
    </xf>
    <xf numFmtId="0" fontId="5" fillId="0" borderId="0" xfId="0" applyFont="1" applyBorder="1" applyAlignment="1">
      <alignment horizontal="left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9" borderId="4" xfId="0" applyNumberFormat="1" applyFont="1" applyFill="1" applyBorder="1" applyAlignment="1">
      <alignment horizontal="center" vertical="center" wrapText="1"/>
    </xf>
    <xf numFmtId="49" fontId="7" fillId="9" borderId="4" xfId="0" applyNumberFormat="1" applyFont="1" applyFill="1" applyBorder="1" applyAlignment="1">
      <alignment horizontal="center" vertical="center" wrapText="1"/>
    </xf>
    <xf numFmtId="49" fontId="7" fillId="9" borderId="8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</cellXfs>
  <cellStyles count="8">
    <cellStyle name="Comma" xfId="6" builtinId="3"/>
    <cellStyle name="Comma 2" xfId="7"/>
    <cellStyle name="Normal" xfId="0" builtinId="0"/>
    <cellStyle name="Normal 2" xfId="5"/>
    <cellStyle name="عملة [0]_تعاون انعام66" xfId="1"/>
    <cellStyle name="عملة_تعاون انعام66" xfId="2"/>
    <cellStyle name="فاصلة [0]_تعاون انعام66" xfId="3"/>
    <cellStyle name="فاصلة_تعاون انعام6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200"/>
            </a:pPr>
            <a:r>
              <a:rPr lang="ar-SA" sz="1200"/>
              <a:t>شكل (1) </a:t>
            </a:r>
            <a:r>
              <a:rPr lang="ar-IQ" sz="1200"/>
              <a:t>الاهميات</a:t>
            </a:r>
            <a:r>
              <a:rPr lang="ar-IQ" sz="1200" baseline="0"/>
              <a:t> النسبية ل</a:t>
            </a:r>
            <a:r>
              <a:rPr lang="ar-SA" sz="1200"/>
              <a:t>لناتج المحلي الاجمالي بالاسعار الاساسية الجارية حسب مجموعات الانشطة (السلعية ، التوزيعية ، الخدمية) لسنة</a:t>
            </a:r>
            <a:r>
              <a:rPr lang="ar-IQ" sz="1200"/>
              <a:t> </a:t>
            </a:r>
            <a:r>
              <a:rPr lang="en-US" sz="1200"/>
              <a:t>2019</a:t>
            </a:r>
          </a:p>
          <a:p>
            <a:pPr>
              <a:defRPr lang="en-US" sz="1200"/>
            </a:pPr>
            <a:r>
              <a:rPr lang="en-US" sz="1200"/>
              <a:t>Figure(1): Relative Share for Gross Domestic Product at basic current prices by Activities Group (Commodity, Distributio</a:t>
            </a:r>
          </a:p>
        </c:rich>
      </c:tx>
      <c:layout>
        <c:manualLayout>
          <c:xMode val="edge"/>
          <c:yMode val="edge"/>
          <c:x val="0.11162787984835228"/>
          <c:y val="2.469124314006205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8597154893005028E-2"/>
          <c:y val="0.27858377077866464"/>
          <c:w val="0.8085708147691506"/>
          <c:h val="0.51915573053370045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0.23516487959000895"/>
                  <c:y val="-6.53097741914198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56.1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1427303981368526"/>
                  <c:y val="-0.1943838501668772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18.9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3085388974265538"/>
                  <c:y val="4.10984738018858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25.0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'جدول 3'!$A$5:$A$7</c:f>
              <c:strCache>
                <c:ptCount val="3"/>
                <c:pt idx="0">
                  <c:v>الانشطة السلعية</c:v>
                </c:pt>
                <c:pt idx="1">
                  <c:v>الانشطة التوزيعية</c:v>
                </c:pt>
                <c:pt idx="2">
                  <c:v>الانشطة الخدمية</c:v>
                </c:pt>
              </c:strCache>
            </c:strRef>
          </c:cat>
          <c:val>
            <c:numRef>
              <c:f>'جدول 3'!$C$5:$C$7</c:f>
              <c:numCache>
                <c:formatCode>0.0</c:formatCode>
                <c:ptCount val="3"/>
                <c:pt idx="0">
                  <c:v>56.066157793357071</c:v>
                </c:pt>
                <c:pt idx="1">
                  <c:v>18.945192738785707</c:v>
                </c:pt>
                <c:pt idx="2">
                  <c:v>24.988649467857208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10</xdr:row>
      <xdr:rowOff>66677</xdr:rowOff>
    </xdr:from>
    <xdr:to>
      <xdr:col>3</xdr:col>
      <xdr:colOff>2047875</xdr:colOff>
      <xdr:row>34</xdr:row>
      <xdr:rowOff>57151</xdr:rowOff>
    </xdr:to>
    <xdr:graphicFrame macro="">
      <xdr:nvGraphicFramePr>
        <xdr:cNvPr id="5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rightToLeft="1" view="pageBreakPreview" topLeftCell="A7" zoomScaleSheetLayoutView="100" workbookViewId="0">
      <selection activeCell="D14" sqref="D14"/>
    </sheetView>
  </sheetViews>
  <sheetFormatPr defaultRowHeight="35.1" customHeight="1"/>
  <cols>
    <col min="1" max="1" width="97.140625" style="87" customWidth="1"/>
    <col min="2" max="2" width="13.28515625" style="36" customWidth="1"/>
    <col min="3" max="16384" width="9.140625" style="36"/>
  </cols>
  <sheetData>
    <row r="1" spans="1:4" ht="47.25" customHeight="1" thickBot="1">
      <c r="A1" s="352" t="s">
        <v>161</v>
      </c>
      <c r="B1" s="352"/>
    </row>
    <row r="2" spans="1:4" ht="43.5" customHeight="1" thickTop="1">
      <c r="A2" s="170" t="s">
        <v>162</v>
      </c>
      <c r="B2" s="107" t="s">
        <v>205</v>
      </c>
    </row>
    <row r="3" spans="1:4" ht="30.75" customHeight="1">
      <c r="A3" s="171" t="s">
        <v>163</v>
      </c>
      <c r="B3" s="172">
        <v>1</v>
      </c>
    </row>
    <row r="4" spans="1:4" ht="30" customHeight="1">
      <c r="A4" s="171" t="s">
        <v>164</v>
      </c>
      <c r="B4" s="172">
        <v>2</v>
      </c>
    </row>
    <row r="5" spans="1:4" ht="30" customHeight="1">
      <c r="A5" s="171" t="s">
        <v>165</v>
      </c>
      <c r="B5" s="173" t="s">
        <v>58</v>
      </c>
    </row>
    <row r="6" spans="1:4" ht="33" customHeight="1">
      <c r="A6" s="171" t="s">
        <v>166</v>
      </c>
      <c r="B6" s="293" t="s">
        <v>219</v>
      </c>
    </row>
    <row r="7" spans="1:4" ht="33" customHeight="1">
      <c r="A7" s="353" t="s">
        <v>206</v>
      </c>
      <c r="B7" s="354"/>
    </row>
    <row r="8" spans="1:4" ht="35.1" customHeight="1">
      <c r="A8" s="174" t="s">
        <v>227</v>
      </c>
      <c r="B8" s="172">
        <v>6</v>
      </c>
      <c r="C8" s="88"/>
      <c r="D8" s="88"/>
    </row>
    <row r="9" spans="1:4" ht="35.1" customHeight="1">
      <c r="A9" s="174" t="s">
        <v>228</v>
      </c>
      <c r="B9" s="172">
        <v>7</v>
      </c>
    </row>
    <row r="10" spans="1:4" ht="35.1" customHeight="1">
      <c r="A10" s="174" t="s">
        <v>229</v>
      </c>
      <c r="B10" s="172">
        <v>8</v>
      </c>
    </row>
    <row r="11" spans="1:4" ht="35.1" customHeight="1">
      <c r="A11" s="174" t="s">
        <v>230</v>
      </c>
      <c r="B11" s="172">
        <v>9</v>
      </c>
    </row>
    <row r="12" spans="1:4" ht="32.25" customHeight="1">
      <c r="A12" s="174" t="s">
        <v>231</v>
      </c>
      <c r="B12" s="172">
        <v>10</v>
      </c>
    </row>
    <row r="13" spans="1:4" ht="30" customHeight="1">
      <c r="A13" s="174" t="s">
        <v>232</v>
      </c>
      <c r="B13" s="172">
        <v>11</v>
      </c>
    </row>
    <row r="14" spans="1:4" ht="35.1" customHeight="1">
      <c r="A14" s="174" t="s">
        <v>233</v>
      </c>
      <c r="B14" s="172">
        <v>12</v>
      </c>
    </row>
    <row r="15" spans="1:4" ht="35.1" customHeight="1">
      <c r="A15" s="174" t="s">
        <v>234</v>
      </c>
      <c r="B15" s="172">
        <v>13</v>
      </c>
    </row>
    <row r="16" spans="1:4" ht="38.25" customHeight="1">
      <c r="A16" s="174" t="s">
        <v>235</v>
      </c>
      <c r="B16" s="172">
        <v>14</v>
      </c>
    </row>
    <row r="17" spans="1:2" ht="34.5" customHeight="1">
      <c r="A17" s="174" t="s">
        <v>236</v>
      </c>
      <c r="B17" s="172">
        <v>15</v>
      </c>
    </row>
    <row r="18" spans="1:2" ht="37.5" customHeight="1">
      <c r="A18" s="174" t="s">
        <v>237</v>
      </c>
      <c r="B18" s="172">
        <v>16</v>
      </c>
    </row>
    <row r="19" spans="1:2" ht="34.5" customHeight="1">
      <c r="A19" s="174" t="s">
        <v>238</v>
      </c>
      <c r="B19" s="172">
        <v>17</v>
      </c>
    </row>
    <row r="20" spans="1:2" ht="35.1" customHeight="1">
      <c r="A20" s="174" t="s">
        <v>239</v>
      </c>
      <c r="B20" s="172">
        <v>18</v>
      </c>
    </row>
    <row r="21" spans="1:2" ht="28.5" customHeight="1">
      <c r="A21" s="174" t="s">
        <v>240</v>
      </c>
      <c r="B21" s="172">
        <v>19</v>
      </c>
    </row>
    <row r="22" spans="1:2" ht="29.25" customHeight="1">
      <c r="A22" s="174" t="s">
        <v>241</v>
      </c>
      <c r="B22" s="172">
        <v>20</v>
      </c>
    </row>
    <row r="23" spans="1:2" ht="35.1" customHeight="1">
      <c r="A23" s="174" t="s">
        <v>242</v>
      </c>
      <c r="B23" s="172">
        <v>21</v>
      </c>
    </row>
    <row r="24" spans="1:2" s="89" customFormat="1" ht="28.5" customHeight="1">
      <c r="A24" s="355" t="s">
        <v>207</v>
      </c>
      <c r="B24" s="355"/>
    </row>
    <row r="25" spans="1:2" ht="34.5" customHeight="1">
      <c r="A25" s="174" t="s">
        <v>243</v>
      </c>
      <c r="B25" s="172">
        <v>8</v>
      </c>
    </row>
    <row r="26" spans="1:2" s="89" customFormat="1" ht="41.25" customHeight="1" thickBot="1">
      <c r="A26" s="68"/>
      <c r="B26" s="90"/>
    </row>
    <row r="27" spans="1:2" s="89" customFormat="1" ht="26.25" customHeight="1">
      <c r="A27" s="356" t="s">
        <v>208</v>
      </c>
      <c r="B27" s="357"/>
    </row>
    <row r="28" spans="1:2" s="89" customFormat="1" ht="35.1" customHeight="1">
      <c r="A28" s="68"/>
      <c r="B28" s="90"/>
    </row>
    <row r="29" spans="1:2" s="89" customFormat="1" ht="35.1" customHeight="1">
      <c r="A29" s="91"/>
      <c r="B29" s="90"/>
    </row>
    <row r="30" spans="1:2" s="89" customFormat="1" ht="35.1" customHeight="1">
      <c r="A30" s="91"/>
      <c r="B30" s="90"/>
    </row>
    <row r="31" spans="1:2" s="89" customFormat="1" ht="40.5" customHeight="1">
      <c r="A31" s="91"/>
      <c r="B31" s="90"/>
    </row>
    <row r="32" spans="1:2" s="89" customFormat="1" ht="36.75" customHeight="1">
      <c r="A32" s="91"/>
      <c r="B32" s="90"/>
    </row>
    <row r="33" spans="1:2" s="89" customFormat="1" ht="39.75" customHeight="1">
      <c r="A33" s="91"/>
      <c r="B33" s="90"/>
    </row>
    <row r="34" spans="1:2" s="89" customFormat="1" ht="35.1" customHeight="1">
      <c r="A34" s="91"/>
      <c r="B34" s="90"/>
    </row>
    <row r="35" spans="1:2" s="89" customFormat="1" ht="35.1" customHeight="1">
      <c r="A35" s="86"/>
    </row>
  </sheetData>
  <mergeCells count="4">
    <mergeCell ref="A1:B1"/>
    <mergeCell ref="A7:B7"/>
    <mergeCell ref="A24:B24"/>
    <mergeCell ref="A27:B27"/>
  </mergeCells>
  <phoneticPr fontId="2" type="noConversion"/>
  <printOptions horizontalCentered="1"/>
  <pageMargins left="0.27" right="0.24" top="0.47" bottom="0.511811023622047" header="0.31496062992126" footer="0.196850393700787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0"/>
  <sheetViews>
    <sheetView rightToLeft="1" topLeftCell="A20" zoomScaleSheetLayoutView="100" workbookViewId="0">
      <selection activeCell="E22" sqref="E22:E24"/>
    </sheetView>
  </sheetViews>
  <sheetFormatPr defaultRowHeight="12.75"/>
  <cols>
    <col min="1" max="1" width="5.7109375" style="2" customWidth="1"/>
    <col min="2" max="2" width="4.28515625" style="2" customWidth="1"/>
    <col min="3" max="3" width="6.7109375" style="2" customWidth="1"/>
    <col min="4" max="4" width="24.5703125" style="2" customWidth="1"/>
    <col min="5" max="5" width="15.140625" style="2" bestFit="1" customWidth="1"/>
    <col min="6" max="6" width="13.7109375" style="2" bestFit="1" customWidth="1"/>
    <col min="7" max="7" width="17.42578125" style="2" customWidth="1"/>
    <col min="8" max="8" width="10" style="2" customWidth="1"/>
    <col min="9" max="9" width="36.7109375" style="2" customWidth="1"/>
    <col min="10" max="10" width="6.7109375" style="2" customWidth="1"/>
    <col min="11" max="11" width="14" style="2" customWidth="1"/>
    <col min="12" max="12" width="22.85546875" style="2" bestFit="1" customWidth="1"/>
    <col min="13" max="13" width="9.140625" style="2"/>
    <col min="14" max="14" width="13.42578125" style="2" customWidth="1"/>
    <col min="15" max="15" width="9.140625" style="2"/>
    <col min="16" max="16" width="12" style="2" bestFit="1" customWidth="1"/>
    <col min="17" max="16384" width="9.140625" style="2"/>
  </cols>
  <sheetData>
    <row r="1" spans="1:13" s="102" customFormat="1" ht="33.75" customHeight="1">
      <c r="A1" s="361" t="s">
        <v>208</v>
      </c>
      <c r="C1" s="389" t="s">
        <v>256</v>
      </c>
      <c r="D1" s="389"/>
      <c r="E1" s="389"/>
      <c r="F1" s="389"/>
      <c r="G1" s="389"/>
      <c r="H1" s="389"/>
      <c r="I1" s="389"/>
      <c r="J1" s="389"/>
    </row>
    <row r="2" spans="1:13" s="102" customFormat="1" ht="39" customHeight="1" thickBot="1">
      <c r="A2" s="361"/>
      <c r="C2" s="390" t="s">
        <v>257</v>
      </c>
      <c r="D2" s="390"/>
      <c r="E2" s="390"/>
      <c r="F2" s="390"/>
      <c r="G2" s="390"/>
      <c r="H2" s="390"/>
      <c r="I2" s="390"/>
      <c r="J2" s="390"/>
      <c r="L2" s="345"/>
    </row>
    <row r="3" spans="1:13" ht="36.950000000000003" customHeight="1" thickTop="1" thickBot="1">
      <c r="A3" s="361"/>
      <c r="C3" s="403" t="s">
        <v>44</v>
      </c>
      <c r="D3" s="370" t="s">
        <v>45</v>
      </c>
      <c r="E3" s="324" t="s">
        <v>84</v>
      </c>
      <c r="F3" s="324" t="s">
        <v>92</v>
      </c>
      <c r="G3" s="324" t="s">
        <v>200</v>
      </c>
      <c r="H3" s="324" t="s">
        <v>92</v>
      </c>
      <c r="I3" s="374" t="s">
        <v>46</v>
      </c>
      <c r="J3" s="403" t="s">
        <v>47</v>
      </c>
    </row>
    <row r="4" spans="1:13" ht="36.950000000000003" customHeight="1" thickBot="1">
      <c r="A4" s="361"/>
      <c r="C4" s="371"/>
      <c r="D4" s="371"/>
      <c r="E4" s="130" t="s">
        <v>96</v>
      </c>
      <c r="F4" s="131" t="s">
        <v>95</v>
      </c>
      <c r="G4" s="131" t="s">
        <v>202</v>
      </c>
      <c r="H4" s="131" t="s">
        <v>201</v>
      </c>
      <c r="I4" s="375"/>
      <c r="J4" s="371"/>
      <c r="K4" s="340"/>
      <c r="L4" s="340"/>
      <c r="M4" s="340"/>
    </row>
    <row r="5" spans="1:13" s="34" customFormat="1" ht="21.75" customHeight="1">
      <c r="A5" s="361"/>
      <c r="C5" s="9">
        <v>1</v>
      </c>
      <c r="D5" s="10" t="s">
        <v>48</v>
      </c>
      <c r="E5" s="213">
        <v>10411174.4</v>
      </c>
      <c r="F5" s="308">
        <v>3.6986651340047314</v>
      </c>
      <c r="G5" s="285">
        <v>7773136.0999999996</v>
      </c>
      <c r="H5" s="313">
        <v>3.4538311872295417</v>
      </c>
      <c r="I5" s="11" t="s">
        <v>49</v>
      </c>
      <c r="J5" s="199">
        <v>1</v>
      </c>
      <c r="K5" s="335"/>
      <c r="L5" s="133"/>
      <c r="M5" s="343"/>
    </row>
    <row r="6" spans="1:13" s="34" customFormat="1" ht="21.75" customHeight="1">
      <c r="A6" s="361"/>
      <c r="C6" s="12">
        <v>2</v>
      </c>
      <c r="D6" s="13" t="s">
        <v>50</v>
      </c>
      <c r="E6" s="214">
        <f>E7+E8</f>
        <v>114831638.5</v>
      </c>
      <c r="F6" s="309">
        <v>40.794992119293028</v>
      </c>
      <c r="G6" s="214">
        <f>G7+G8</f>
        <v>133275332.2</v>
      </c>
      <c r="H6" s="313">
        <v>59.218119034444484</v>
      </c>
      <c r="I6" s="5" t="s">
        <v>51</v>
      </c>
      <c r="J6" s="200">
        <v>2</v>
      </c>
      <c r="K6" s="335"/>
      <c r="L6" s="133"/>
      <c r="M6" s="343"/>
    </row>
    <row r="7" spans="1:13" s="34" customFormat="1" ht="21.75" customHeight="1">
      <c r="A7" s="361"/>
      <c r="C7" s="41" t="s">
        <v>212</v>
      </c>
      <c r="D7" s="13" t="s">
        <v>109</v>
      </c>
      <c r="E7" s="214">
        <v>114386366</v>
      </c>
      <c r="F7" s="309">
        <v>40.636804982318246</v>
      </c>
      <c r="G7" s="285">
        <v>133000811.5</v>
      </c>
      <c r="H7" s="313">
        <v>59.096141476995044</v>
      </c>
      <c r="I7" s="5" t="s">
        <v>54</v>
      </c>
      <c r="J7" s="197" t="s">
        <v>52</v>
      </c>
      <c r="K7" s="335"/>
      <c r="L7" s="133"/>
      <c r="M7" s="343"/>
    </row>
    <row r="8" spans="1:13" s="34" customFormat="1" ht="21.75" customHeight="1">
      <c r="A8" s="361"/>
      <c r="C8" s="39" t="s">
        <v>55</v>
      </c>
      <c r="D8" s="13" t="s">
        <v>56</v>
      </c>
      <c r="E8" s="214">
        <v>445272.5</v>
      </c>
      <c r="F8" s="309">
        <v>0.15818713697477987</v>
      </c>
      <c r="G8" s="285">
        <v>274520.7</v>
      </c>
      <c r="H8" s="313">
        <v>0.12197755744944243</v>
      </c>
      <c r="I8" s="5" t="s">
        <v>57</v>
      </c>
      <c r="J8" s="197" t="s">
        <v>55</v>
      </c>
      <c r="K8" s="335"/>
      <c r="L8" s="133"/>
      <c r="M8" s="343"/>
    </row>
    <row r="9" spans="1:13" s="34" customFormat="1" ht="21.75" customHeight="1">
      <c r="A9" s="181"/>
      <c r="C9" s="40">
        <v>3</v>
      </c>
      <c r="D9" s="13" t="s">
        <v>59</v>
      </c>
      <c r="E9" s="310">
        <v>5902961.4000000004</v>
      </c>
      <c r="F9" s="309">
        <v>2.0970811436561618</v>
      </c>
      <c r="G9" s="285">
        <v>2313072.6</v>
      </c>
      <c r="H9" s="313">
        <v>1.0277656510100375</v>
      </c>
      <c r="I9" s="5" t="s">
        <v>60</v>
      </c>
      <c r="J9" s="197" t="s">
        <v>58</v>
      </c>
      <c r="K9" s="335"/>
      <c r="L9" s="133"/>
      <c r="M9" s="343"/>
    </row>
    <row r="10" spans="1:13" s="34" customFormat="1" ht="21.75" customHeight="1">
      <c r="A10" s="181"/>
      <c r="C10" s="40">
        <v>4</v>
      </c>
      <c r="D10" s="13" t="s">
        <v>62</v>
      </c>
      <c r="E10" s="214">
        <v>8095691</v>
      </c>
      <c r="F10" s="309">
        <v>2.8760684325272559</v>
      </c>
      <c r="G10" s="214">
        <v>2352253.2000000002</v>
      </c>
      <c r="H10" s="309">
        <v>1.0451747348693006</v>
      </c>
      <c r="I10" s="5" t="s">
        <v>0</v>
      </c>
      <c r="J10" s="197" t="s">
        <v>61</v>
      </c>
      <c r="K10" s="335"/>
      <c r="L10" s="133"/>
      <c r="M10" s="343"/>
    </row>
    <row r="11" spans="1:13" s="34" customFormat="1" ht="21.75" customHeight="1">
      <c r="A11" s="181"/>
      <c r="C11" s="40">
        <v>5</v>
      </c>
      <c r="D11" s="13" t="s">
        <v>2</v>
      </c>
      <c r="E11" s="214">
        <v>18576253</v>
      </c>
      <c r="F11" s="309">
        <v>6.5993841474359316</v>
      </c>
      <c r="G11" s="285">
        <v>12979494.800000001</v>
      </c>
      <c r="H11" s="313">
        <v>5.7671682777719102</v>
      </c>
      <c r="I11" s="5" t="s">
        <v>3</v>
      </c>
      <c r="J11" s="197" t="s">
        <v>1</v>
      </c>
      <c r="K11" s="335"/>
      <c r="L11" s="133"/>
      <c r="M11" s="343"/>
    </row>
    <row r="12" spans="1:13" s="34" customFormat="1" ht="21.75" customHeight="1">
      <c r="A12" s="181"/>
      <c r="C12" s="406" t="s">
        <v>221</v>
      </c>
      <c r="D12" s="406"/>
      <c r="E12" s="327">
        <f>E5+E7+E8+E9+E10+E11</f>
        <v>157817718.30000001</v>
      </c>
      <c r="F12" s="328">
        <v>56.06619097691712</v>
      </c>
      <c r="G12" s="327">
        <f>G5+G7+G8+G9+G10+G11</f>
        <v>158693288.89999998</v>
      </c>
      <c r="H12" s="328">
        <v>70.512058885325274</v>
      </c>
      <c r="I12" s="329" t="s">
        <v>222</v>
      </c>
      <c r="J12" s="330"/>
      <c r="K12" s="335"/>
      <c r="L12" s="341"/>
      <c r="M12" s="344"/>
    </row>
    <row r="13" spans="1:13" s="34" customFormat="1" ht="21.75" customHeight="1">
      <c r="A13" s="181"/>
      <c r="C13" s="40">
        <v>6</v>
      </c>
      <c r="D13" s="13" t="s">
        <v>282</v>
      </c>
      <c r="E13" s="214">
        <v>24037033.399999999</v>
      </c>
      <c r="F13" s="309">
        <v>8.5393764378288779</v>
      </c>
      <c r="G13" s="226">
        <v>16164783.699999999</v>
      </c>
      <c r="H13" s="314">
        <v>7.1824850819066119</v>
      </c>
      <c r="I13" s="5" t="s">
        <v>5</v>
      </c>
      <c r="J13" s="197" t="s">
        <v>4</v>
      </c>
      <c r="K13" s="335"/>
      <c r="L13" s="133"/>
      <c r="M13" s="343"/>
    </row>
    <row r="14" spans="1:13" s="34" customFormat="1" ht="21.75" customHeight="1">
      <c r="A14" s="181"/>
      <c r="C14" s="40">
        <v>7</v>
      </c>
      <c r="D14" s="13" t="s">
        <v>7</v>
      </c>
      <c r="E14" s="214">
        <v>23890367.899999999</v>
      </c>
      <c r="F14" s="309">
        <v>8.4872721746238184</v>
      </c>
      <c r="G14" s="214">
        <v>17605282.199999999</v>
      </c>
      <c r="H14" s="309">
        <v>7.8225405988114787</v>
      </c>
      <c r="I14" s="139" t="s">
        <v>8</v>
      </c>
      <c r="J14" s="197" t="s">
        <v>6</v>
      </c>
      <c r="K14" s="335"/>
      <c r="L14" s="133"/>
      <c r="M14" s="343"/>
    </row>
    <row r="15" spans="1:13" s="34" customFormat="1" ht="21.75" customHeight="1">
      <c r="A15" s="181"/>
      <c r="C15" s="39" t="s">
        <v>213</v>
      </c>
      <c r="D15" s="13" t="s">
        <v>13</v>
      </c>
      <c r="E15" s="214">
        <v>5400352.0999999996</v>
      </c>
      <c r="F15" s="309">
        <v>1.9185245829345852</v>
      </c>
      <c r="G15" s="285">
        <v>2975400.6</v>
      </c>
      <c r="H15" s="309">
        <v>1.3220573106540359</v>
      </c>
      <c r="I15" s="5" t="s">
        <v>14</v>
      </c>
      <c r="J15" s="197" t="s">
        <v>12</v>
      </c>
      <c r="K15" s="335"/>
      <c r="L15" s="133"/>
      <c r="M15" s="343"/>
    </row>
    <row r="16" spans="1:13" s="34" customFormat="1" ht="21.75" customHeight="1">
      <c r="A16" s="181"/>
      <c r="C16" s="407" t="s">
        <v>223</v>
      </c>
      <c r="D16" s="407"/>
      <c r="E16" s="327">
        <f>E13+E14+E15</f>
        <v>53327753.399999999</v>
      </c>
      <c r="F16" s="328">
        <v>18.94517319538728</v>
      </c>
      <c r="G16" s="327">
        <f>G13+G14+G15</f>
        <v>36745466.5</v>
      </c>
      <c r="H16" s="328">
        <v>16.327082991372126</v>
      </c>
      <c r="I16" s="329" t="s">
        <v>224</v>
      </c>
      <c r="J16" s="330"/>
      <c r="K16" s="335"/>
      <c r="L16" s="341"/>
      <c r="M16" s="342"/>
    </row>
    <row r="17" spans="1:13" s="34" customFormat="1" ht="21.75" customHeight="1">
      <c r="A17" s="181"/>
      <c r="C17" s="39" t="s">
        <v>214</v>
      </c>
      <c r="D17" s="13" t="s">
        <v>16</v>
      </c>
      <c r="E17" s="214">
        <v>16928970.399999999</v>
      </c>
      <c r="F17" s="309">
        <v>6.014171904860043</v>
      </c>
      <c r="G17" s="285">
        <v>9165658</v>
      </c>
      <c r="H17" s="313">
        <v>4.0725693186122891</v>
      </c>
      <c r="I17" s="5" t="s">
        <v>17</v>
      </c>
      <c r="J17" s="197" t="s">
        <v>15</v>
      </c>
      <c r="K17" s="335"/>
      <c r="L17" s="133"/>
      <c r="M17" s="343"/>
    </row>
    <row r="18" spans="1:13" s="34" customFormat="1" ht="21.75" customHeight="1">
      <c r="A18" s="181"/>
      <c r="C18" s="40">
        <v>9</v>
      </c>
      <c r="D18" s="13" t="s">
        <v>19</v>
      </c>
      <c r="E18" s="214">
        <f>E19+E20</f>
        <v>53410202.299999997</v>
      </c>
      <c r="F18" s="309">
        <v>18.974463922835572</v>
      </c>
      <c r="G18" s="285">
        <f>G19+G20</f>
        <v>20453954.5</v>
      </c>
      <c r="H18" s="313">
        <v>9.0882888251852467</v>
      </c>
      <c r="I18" s="5" t="s">
        <v>20</v>
      </c>
      <c r="J18" s="197" t="s">
        <v>18</v>
      </c>
      <c r="K18" s="335"/>
      <c r="L18" s="133"/>
      <c r="M18" s="343"/>
    </row>
    <row r="19" spans="1:13" ht="21.75" customHeight="1">
      <c r="A19" s="180"/>
      <c r="C19" s="41" t="s">
        <v>215</v>
      </c>
      <c r="D19" s="46" t="s">
        <v>91</v>
      </c>
      <c r="E19" s="214">
        <v>44190611.299999997</v>
      </c>
      <c r="F19" s="309">
        <v>15.699119713686235</v>
      </c>
      <c r="G19" s="285">
        <v>15170521.300000001</v>
      </c>
      <c r="H19" s="313">
        <v>6.7407052852799074</v>
      </c>
      <c r="I19" s="5" t="s">
        <v>90</v>
      </c>
      <c r="J19" s="198" t="s">
        <v>21</v>
      </c>
      <c r="K19" s="335"/>
      <c r="L19" s="133"/>
      <c r="M19" s="343"/>
    </row>
    <row r="20" spans="1:13" ht="21.75" customHeight="1">
      <c r="A20" s="180"/>
      <c r="C20" s="41" t="s">
        <v>216</v>
      </c>
      <c r="D20" s="46" t="s">
        <v>23</v>
      </c>
      <c r="E20" s="214">
        <v>9219591</v>
      </c>
      <c r="F20" s="309">
        <v>3.2753442091493361</v>
      </c>
      <c r="G20" s="285">
        <v>5283433.2</v>
      </c>
      <c r="H20" s="313">
        <v>2.3475835399053384</v>
      </c>
      <c r="I20" s="134" t="s">
        <v>24</v>
      </c>
      <c r="J20" s="238" t="s">
        <v>22</v>
      </c>
      <c r="K20" s="335"/>
      <c r="L20" s="133"/>
      <c r="M20" s="343"/>
    </row>
    <row r="21" spans="1:13" ht="21.75" customHeight="1" thickBot="1">
      <c r="A21" s="180"/>
      <c r="C21" s="408" t="s">
        <v>225</v>
      </c>
      <c r="D21" s="408"/>
      <c r="E21" s="331">
        <f>E17+E19+E20</f>
        <v>70339172.699999988</v>
      </c>
      <c r="F21" s="332">
        <v>24.988635827695614</v>
      </c>
      <c r="G21" s="331">
        <f>G17+G19+G20</f>
        <v>29619612.5</v>
      </c>
      <c r="H21" s="332">
        <v>13.160858143797538</v>
      </c>
      <c r="I21" s="333" t="s">
        <v>226</v>
      </c>
      <c r="J21" s="334"/>
      <c r="K21" s="335"/>
      <c r="L21" s="341"/>
      <c r="M21" s="342"/>
    </row>
    <row r="22" spans="1:13" ht="21.75" customHeight="1" thickBot="1">
      <c r="A22" s="180"/>
      <c r="C22" s="409" t="s">
        <v>182</v>
      </c>
      <c r="D22" s="409"/>
      <c r="E22" s="230">
        <f>E12+E16+E21</f>
        <v>281484644.39999998</v>
      </c>
      <c r="F22" s="312">
        <f>F20+F19+F17+F15+F14+F13+F11+F10+F9+F8+F7+F5</f>
        <v>100</v>
      </c>
      <c r="G22" s="311">
        <f>G12+G16+G21</f>
        <v>225058367.89999998</v>
      </c>
      <c r="H22" s="312">
        <f>H5+H7+H8+H9+H10+H11+H13+H14+H15+H17+H19+H20</f>
        <v>100.00000002049494</v>
      </c>
      <c r="I22" s="410" t="s">
        <v>183</v>
      </c>
      <c r="J22" s="410"/>
      <c r="K22" s="335"/>
      <c r="L22" s="133"/>
      <c r="M22" s="34"/>
    </row>
    <row r="23" spans="1:13" ht="21.75" customHeight="1">
      <c r="A23" s="180"/>
      <c r="C23" s="411" t="s">
        <v>27</v>
      </c>
      <c r="D23" s="411"/>
      <c r="E23" s="239">
        <v>3599775</v>
      </c>
      <c r="F23" s="240"/>
      <c r="G23" s="237">
        <f>E23/181.5*100</f>
        <v>1983347.1074380167</v>
      </c>
      <c r="H23" s="240"/>
      <c r="I23" s="412" t="s">
        <v>180</v>
      </c>
      <c r="J23" s="412"/>
      <c r="K23" s="335"/>
      <c r="L23" s="133"/>
      <c r="M23" s="34"/>
    </row>
    <row r="24" spans="1:13" ht="21.75" customHeight="1" thickBot="1">
      <c r="A24" s="184"/>
      <c r="C24" s="404" t="s">
        <v>28</v>
      </c>
      <c r="D24" s="404"/>
      <c r="E24" s="233">
        <f>E22-E23</f>
        <v>277884869.39999998</v>
      </c>
      <c r="F24" s="241"/>
      <c r="G24" s="233">
        <f>G22-G23</f>
        <v>223075020.79256195</v>
      </c>
      <c r="H24" s="241"/>
      <c r="I24" s="405" t="s">
        <v>29</v>
      </c>
      <c r="J24" s="405"/>
      <c r="K24" s="335"/>
      <c r="L24" s="133"/>
      <c r="M24" s="34"/>
    </row>
    <row r="25" spans="1:13" ht="18" customHeight="1" thickTop="1">
      <c r="A25" s="184">
        <v>14</v>
      </c>
      <c r="B25" s="203"/>
      <c r="C25" s="202"/>
      <c r="D25" s="163"/>
      <c r="E25" s="121"/>
      <c r="F25" s="122"/>
      <c r="G25" s="163"/>
      <c r="H25" s="163"/>
      <c r="I25" s="326"/>
      <c r="J25" s="326"/>
    </row>
    <row r="26" spans="1:13" ht="18" customHeight="1">
      <c r="A26" s="180"/>
      <c r="C26" s="193"/>
      <c r="D26" s="193"/>
      <c r="E26" s="194"/>
      <c r="F26" s="194"/>
      <c r="G26" s="194"/>
      <c r="H26" s="194"/>
      <c r="I26" s="325"/>
      <c r="J26" s="325"/>
    </row>
    <row r="27" spans="1:13" ht="15">
      <c r="E27" s="26"/>
    </row>
    <row r="28" spans="1:13" ht="15">
      <c r="E28" s="26"/>
      <c r="F28" s="26"/>
    </row>
    <row r="29" spans="1:13" ht="15">
      <c r="E29" s="26"/>
    </row>
    <row r="30" spans="1:13" ht="15">
      <c r="D30" s="340"/>
      <c r="E30" s="26"/>
    </row>
    <row r="31" spans="1:13" ht="15">
      <c r="D31" s="340"/>
      <c r="E31" s="26"/>
    </row>
    <row r="32" spans="1:13" ht="15">
      <c r="D32" s="340"/>
      <c r="E32" s="26"/>
    </row>
    <row r="33" spans="5:7" ht="15">
      <c r="E33" s="26"/>
    </row>
    <row r="34" spans="5:7" ht="15">
      <c r="E34" s="26"/>
    </row>
    <row r="35" spans="5:7" ht="15">
      <c r="E35" s="26"/>
    </row>
    <row r="36" spans="5:7" ht="15">
      <c r="E36" s="26"/>
      <c r="F36" s="33"/>
      <c r="G36" s="351"/>
    </row>
    <row r="37" spans="5:7" ht="15">
      <c r="E37" s="26"/>
      <c r="F37" s="33"/>
    </row>
    <row r="38" spans="5:7">
      <c r="E38" s="33"/>
      <c r="F38" s="33"/>
    </row>
    <row r="39" spans="5:7">
      <c r="F39" s="351"/>
    </row>
    <row r="40" spans="5:7">
      <c r="E40" s="33"/>
      <c r="F40" s="33"/>
    </row>
  </sheetData>
  <mergeCells count="16">
    <mergeCell ref="C24:D24"/>
    <mergeCell ref="I24:J24"/>
    <mergeCell ref="C12:D12"/>
    <mergeCell ref="C16:D16"/>
    <mergeCell ref="C21:D21"/>
    <mergeCell ref="C22:D22"/>
    <mergeCell ref="I22:J22"/>
    <mergeCell ref="C23:D23"/>
    <mergeCell ref="I23:J23"/>
    <mergeCell ref="A1:A8"/>
    <mergeCell ref="C1:J1"/>
    <mergeCell ref="C2:J2"/>
    <mergeCell ref="C3:C4"/>
    <mergeCell ref="D3:D4"/>
    <mergeCell ref="I3:I4"/>
    <mergeCell ref="J3:J4"/>
  </mergeCells>
  <printOptions horizontalCentered="1" verticalCentered="1"/>
  <pageMargins left="0.19685039370078741" right="0.23622047244094491" top="0.31496062992125984" bottom="0.19685039370078741" header="0.19685039370078741" footer="0.19685039370078741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7"/>
  <sheetViews>
    <sheetView rightToLeft="1" view="pageBreakPreview" topLeftCell="A10" zoomScaleSheetLayoutView="100" workbookViewId="0">
      <selection activeCell="C6" sqref="C6"/>
    </sheetView>
  </sheetViews>
  <sheetFormatPr defaultRowHeight="12.75"/>
  <cols>
    <col min="1" max="1" width="4" style="6" customWidth="1"/>
    <col min="2" max="2" width="4.42578125" style="6" customWidth="1"/>
    <col min="3" max="3" width="6.7109375" style="6" customWidth="1"/>
    <col min="4" max="4" width="26.7109375" style="6" customWidth="1"/>
    <col min="5" max="7" width="25.85546875" style="6" customWidth="1"/>
    <col min="8" max="8" width="28.28515625" style="6" customWidth="1"/>
    <col min="9" max="9" width="7" style="6" customWidth="1"/>
    <col min="10" max="16384" width="9.140625" style="6"/>
  </cols>
  <sheetData>
    <row r="1" spans="1:9" s="32" customFormat="1" ht="24" customHeight="1">
      <c r="A1" s="361" t="s">
        <v>208</v>
      </c>
      <c r="C1" s="389" t="s">
        <v>258</v>
      </c>
      <c r="D1" s="389"/>
      <c r="E1" s="389"/>
      <c r="F1" s="389"/>
      <c r="G1" s="389"/>
      <c r="H1" s="389"/>
      <c r="I1" s="389"/>
    </row>
    <row r="2" spans="1:9" s="32" customFormat="1" ht="39" customHeight="1" thickBot="1">
      <c r="A2" s="361"/>
      <c r="C2" s="390" t="s">
        <v>259</v>
      </c>
      <c r="D2" s="390"/>
      <c r="E2" s="390"/>
      <c r="F2" s="390"/>
      <c r="G2" s="390"/>
      <c r="H2" s="390"/>
      <c r="I2" s="390"/>
    </row>
    <row r="3" spans="1:9" ht="24.95" customHeight="1" thickTop="1">
      <c r="A3" s="361"/>
      <c r="C3" s="370" t="s">
        <v>44</v>
      </c>
      <c r="D3" s="370" t="s">
        <v>45</v>
      </c>
      <c r="E3" s="210" t="s">
        <v>63</v>
      </c>
      <c r="F3" s="210" t="s">
        <v>64</v>
      </c>
      <c r="G3" s="210" t="s">
        <v>65</v>
      </c>
      <c r="H3" s="370" t="s">
        <v>46</v>
      </c>
      <c r="I3" s="370" t="s">
        <v>47</v>
      </c>
    </row>
    <row r="4" spans="1:9" ht="24.95" customHeight="1" thickBot="1">
      <c r="A4" s="361"/>
      <c r="C4" s="371"/>
      <c r="D4" s="371"/>
      <c r="E4" s="211" t="s">
        <v>66</v>
      </c>
      <c r="F4" s="211" t="s">
        <v>67</v>
      </c>
      <c r="G4" s="211" t="s">
        <v>68</v>
      </c>
      <c r="H4" s="371"/>
      <c r="I4" s="371"/>
    </row>
    <row r="5" spans="1:9" ht="30" customHeight="1">
      <c r="A5" s="361"/>
      <c r="C5" s="24">
        <v>1</v>
      </c>
      <c r="D5" s="92" t="s">
        <v>48</v>
      </c>
      <c r="E5" s="223">
        <v>15068040.699999999</v>
      </c>
      <c r="F5" s="223">
        <v>4656866.3</v>
      </c>
      <c r="G5" s="229">
        <f>E5-F5</f>
        <v>10411174.399999999</v>
      </c>
      <c r="H5" s="11" t="s">
        <v>49</v>
      </c>
      <c r="I5" s="50">
        <v>1</v>
      </c>
    </row>
    <row r="6" spans="1:9" ht="30" customHeight="1">
      <c r="A6" s="361"/>
      <c r="C6" s="51">
        <v>2</v>
      </c>
      <c r="D6" s="46" t="s">
        <v>50</v>
      </c>
      <c r="E6" s="225">
        <f>E7+E8</f>
        <v>121616108.89999999</v>
      </c>
      <c r="F6" s="225">
        <f>F7+F8</f>
        <v>6784470.3999999994</v>
      </c>
      <c r="G6" s="225">
        <f>G7+G8</f>
        <v>114831638.5</v>
      </c>
      <c r="H6" s="5" t="s">
        <v>51</v>
      </c>
      <c r="I6" s="43">
        <v>2</v>
      </c>
    </row>
    <row r="7" spans="1:9" ht="30" customHeight="1">
      <c r="A7" s="361"/>
      <c r="C7" s="41" t="s">
        <v>212</v>
      </c>
      <c r="D7" s="46" t="s">
        <v>53</v>
      </c>
      <c r="E7" s="225">
        <v>120915820.3</v>
      </c>
      <c r="F7" s="225">
        <v>6529454.2999999998</v>
      </c>
      <c r="G7" s="225">
        <f>E7-F7</f>
        <v>114386366</v>
      </c>
      <c r="H7" s="5" t="s">
        <v>70</v>
      </c>
      <c r="I7" s="43" t="s">
        <v>52</v>
      </c>
    </row>
    <row r="8" spans="1:9" ht="30" customHeight="1">
      <c r="A8" s="361"/>
      <c r="C8" s="41" t="s">
        <v>55</v>
      </c>
      <c r="D8" s="46" t="s">
        <v>56</v>
      </c>
      <c r="E8" s="225">
        <v>700288.6</v>
      </c>
      <c r="F8" s="225">
        <v>255016.1</v>
      </c>
      <c r="G8" s="225">
        <f>E8-F8</f>
        <v>445272.5</v>
      </c>
      <c r="H8" s="5" t="s">
        <v>57</v>
      </c>
      <c r="I8" s="43" t="s">
        <v>55</v>
      </c>
    </row>
    <row r="9" spans="1:9" s="141" customFormat="1" ht="30" customHeight="1">
      <c r="A9" s="361"/>
      <c r="C9" s="39" t="s">
        <v>58</v>
      </c>
      <c r="D9" s="13" t="s">
        <v>59</v>
      </c>
      <c r="E9" s="214">
        <v>12283777.9</v>
      </c>
      <c r="F9" s="214">
        <v>6380816.5</v>
      </c>
      <c r="G9" s="214">
        <f>E9-F9</f>
        <v>5902961.4000000004</v>
      </c>
      <c r="H9" s="5" t="s">
        <v>60</v>
      </c>
      <c r="I9" s="38" t="s">
        <v>58</v>
      </c>
    </row>
    <row r="10" spans="1:9" ht="30" customHeight="1">
      <c r="A10" s="175"/>
      <c r="C10" s="52" t="s">
        <v>61</v>
      </c>
      <c r="D10" s="46" t="s">
        <v>62</v>
      </c>
      <c r="E10" s="323">
        <v>11776486.1</v>
      </c>
      <c r="F10" s="323">
        <v>3680795.1</v>
      </c>
      <c r="G10" s="323">
        <f>E10-F10</f>
        <v>8095691</v>
      </c>
      <c r="H10" s="5" t="s">
        <v>0</v>
      </c>
      <c r="I10" s="43" t="s">
        <v>61</v>
      </c>
    </row>
    <row r="11" spans="1:9" s="141" customFormat="1" ht="30" customHeight="1">
      <c r="A11" s="185"/>
      <c r="C11" s="39" t="s">
        <v>1</v>
      </c>
      <c r="D11" s="13" t="s">
        <v>2</v>
      </c>
      <c r="E11" s="214">
        <v>33002517.699999999</v>
      </c>
      <c r="F11" s="214">
        <v>14426264.699999999</v>
      </c>
      <c r="G11" s="214">
        <f t="shared" ref="G11:G19" si="0">E11-F11</f>
        <v>18576253</v>
      </c>
      <c r="H11" s="5" t="s">
        <v>3</v>
      </c>
      <c r="I11" s="38" t="s">
        <v>1</v>
      </c>
    </row>
    <row r="12" spans="1:9" s="141" customFormat="1" ht="30" customHeight="1">
      <c r="A12" s="185"/>
      <c r="C12" s="39" t="s">
        <v>4</v>
      </c>
      <c r="D12" s="13" t="s">
        <v>282</v>
      </c>
      <c r="E12" s="214">
        <v>37199202.399999999</v>
      </c>
      <c r="F12" s="214">
        <v>13162169</v>
      </c>
      <c r="G12" s="214">
        <f>E12-F12</f>
        <v>24037033.399999999</v>
      </c>
      <c r="H12" s="5" t="s">
        <v>5</v>
      </c>
      <c r="I12" s="38" t="s">
        <v>4</v>
      </c>
    </row>
    <row r="13" spans="1:9" s="141" customFormat="1" ht="30" customHeight="1">
      <c r="A13" s="185"/>
      <c r="C13" s="39" t="s">
        <v>6</v>
      </c>
      <c r="D13" s="13" t="s">
        <v>7</v>
      </c>
      <c r="E13" s="214">
        <v>31466675.199999999</v>
      </c>
      <c r="F13" s="214">
        <v>7576307.2999999998</v>
      </c>
      <c r="G13" s="214">
        <f>E13-F13</f>
        <v>23890367.899999999</v>
      </c>
      <c r="H13" s="139" t="s">
        <v>8</v>
      </c>
      <c r="I13" s="38" t="s">
        <v>6</v>
      </c>
    </row>
    <row r="14" spans="1:9" ht="30" customHeight="1">
      <c r="A14" s="175"/>
      <c r="C14" s="53" t="s">
        <v>9</v>
      </c>
      <c r="D14" s="55" t="s">
        <v>10</v>
      </c>
      <c r="E14" s="214">
        <f>E15+E16</f>
        <v>26188617.900000002</v>
      </c>
      <c r="F14" s="214">
        <f>F15+F16</f>
        <v>3859295.4000000004</v>
      </c>
      <c r="G14" s="214">
        <f>G15+G16</f>
        <v>22329322.5</v>
      </c>
      <c r="H14" s="57" t="s">
        <v>11</v>
      </c>
      <c r="I14" s="43" t="s">
        <v>9</v>
      </c>
    </row>
    <row r="15" spans="1:9" s="141" customFormat="1" ht="30" customHeight="1">
      <c r="A15" s="185"/>
      <c r="C15" s="39" t="s">
        <v>213</v>
      </c>
      <c r="D15" s="13" t="s">
        <v>13</v>
      </c>
      <c r="E15" s="225">
        <v>6693242.2999999998</v>
      </c>
      <c r="F15" s="225">
        <v>1292890.2</v>
      </c>
      <c r="G15" s="225">
        <f t="shared" si="0"/>
        <v>5400352.0999999996</v>
      </c>
      <c r="H15" s="5" t="s">
        <v>14</v>
      </c>
      <c r="I15" s="38" t="s">
        <v>12</v>
      </c>
    </row>
    <row r="16" spans="1:9" ht="30" customHeight="1">
      <c r="A16" s="175"/>
      <c r="C16" s="212" t="s">
        <v>214</v>
      </c>
      <c r="D16" s="46" t="s">
        <v>16</v>
      </c>
      <c r="E16" s="225">
        <v>19495375.600000001</v>
      </c>
      <c r="F16" s="225">
        <v>2566405.2000000002</v>
      </c>
      <c r="G16" s="225">
        <f t="shared" si="0"/>
        <v>16928970.400000002</v>
      </c>
      <c r="H16" s="5" t="s">
        <v>17</v>
      </c>
      <c r="I16" s="38" t="s">
        <v>15</v>
      </c>
    </row>
    <row r="17" spans="1:9" ht="30" customHeight="1">
      <c r="A17" s="175"/>
      <c r="C17" s="41" t="s">
        <v>18</v>
      </c>
      <c r="D17" s="55" t="s">
        <v>19</v>
      </c>
      <c r="E17" s="225">
        <f>E18+E19</f>
        <v>67039430.200000003</v>
      </c>
      <c r="F17" s="225">
        <f>F18+F19</f>
        <v>13629227.899999999</v>
      </c>
      <c r="G17" s="225">
        <f>E17-F17</f>
        <v>53410202.300000004</v>
      </c>
      <c r="H17" s="5" t="s">
        <v>20</v>
      </c>
      <c r="I17" s="43" t="s">
        <v>18</v>
      </c>
    </row>
    <row r="18" spans="1:9" ht="30" customHeight="1">
      <c r="A18" s="175"/>
      <c r="C18" s="41" t="s">
        <v>215</v>
      </c>
      <c r="D18" s="46" t="s">
        <v>91</v>
      </c>
      <c r="E18" s="214">
        <v>54781143.899999999</v>
      </c>
      <c r="F18" s="214">
        <v>10590532.6</v>
      </c>
      <c r="G18" s="214">
        <f t="shared" si="0"/>
        <v>44190611.299999997</v>
      </c>
      <c r="H18" s="5" t="s">
        <v>90</v>
      </c>
      <c r="I18" s="43" t="s">
        <v>21</v>
      </c>
    </row>
    <row r="19" spans="1:9" ht="30" customHeight="1" thickBot="1">
      <c r="A19" s="175"/>
      <c r="C19" s="44" t="s">
        <v>216</v>
      </c>
      <c r="D19" s="56" t="s">
        <v>23</v>
      </c>
      <c r="E19" s="234">
        <v>12258286.300000001</v>
      </c>
      <c r="F19" s="234">
        <v>3038695.3</v>
      </c>
      <c r="G19" s="214">
        <f t="shared" si="0"/>
        <v>9219591</v>
      </c>
      <c r="H19" s="14" t="s">
        <v>71</v>
      </c>
      <c r="I19" s="45" t="s">
        <v>22</v>
      </c>
    </row>
    <row r="20" spans="1:9" ht="21.75" customHeight="1" thickBot="1">
      <c r="A20" s="175"/>
      <c r="C20" s="414" t="s">
        <v>25</v>
      </c>
      <c r="D20" s="414"/>
      <c r="E20" s="235">
        <f>E5+E7+E8+E9+E10+E11+E12+E13+E15+E16+E18+E19</f>
        <v>355640857</v>
      </c>
      <c r="F20" s="235">
        <f>F5+F7+F8+F9+F10+F11+F12+F13+F15+F16+F18+F19</f>
        <v>74156212.599999994</v>
      </c>
      <c r="G20" s="235">
        <f>G5+G7+G8+G9+G10+G11+G12+G13+G15+G16+G18+G19</f>
        <v>281484644.40000004</v>
      </c>
      <c r="H20" s="410" t="s">
        <v>183</v>
      </c>
      <c r="I20" s="410"/>
    </row>
    <row r="21" spans="1:9" ht="21.75" customHeight="1">
      <c r="A21" s="175"/>
      <c r="C21" s="415" t="s">
        <v>72</v>
      </c>
      <c r="D21" s="415"/>
      <c r="E21" s="236"/>
      <c r="F21" s="232">
        <v>3599775</v>
      </c>
      <c r="G21" s="339" t="s">
        <v>275</v>
      </c>
      <c r="H21" s="412" t="s">
        <v>73</v>
      </c>
      <c r="I21" s="412"/>
    </row>
    <row r="22" spans="1:9" ht="21.75" customHeight="1" thickBot="1">
      <c r="A22" s="175"/>
      <c r="C22" s="404" t="s">
        <v>74</v>
      </c>
      <c r="D22" s="404"/>
      <c r="E22" s="233">
        <f>E20</f>
        <v>355640857</v>
      </c>
      <c r="F22" s="233">
        <f>F20+F21</f>
        <v>77755987.599999994</v>
      </c>
      <c r="G22" s="233">
        <f>G20-F21</f>
        <v>277884869.40000004</v>
      </c>
      <c r="H22" s="405" t="s">
        <v>29</v>
      </c>
      <c r="I22" s="405"/>
    </row>
    <row r="23" spans="1:9" ht="6.75" customHeight="1" thickTop="1">
      <c r="A23" s="175"/>
      <c r="C23" s="18"/>
      <c r="D23" s="18"/>
      <c r="E23" s="18"/>
      <c r="F23" s="18"/>
      <c r="G23" s="29"/>
    </row>
    <row r="24" spans="1:9" ht="17.25">
      <c r="A24" s="176">
        <v>15</v>
      </c>
      <c r="C24" s="7"/>
      <c r="E24" s="22"/>
      <c r="F24" s="106"/>
      <c r="G24" s="22"/>
    </row>
    <row r="25" spans="1:9">
      <c r="C25" s="7"/>
      <c r="E25" s="22"/>
      <c r="F25" s="22"/>
      <c r="G25" s="22"/>
    </row>
    <row r="26" spans="1:9">
      <c r="C26" s="7"/>
      <c r="E26" s="22"/>
      <c r="F26" s="22"/>
      <c r="G26" s="22"/>
    </row>
    <row r="27" spans="1:9">
      <c r="C27" s="7"/>
      <c r="E27" s="22"/>
      <c r="F27" s="22"/>
      <c r="G27" s="22"/>
    </row>
    <row r="28" spans="1:9">
      <c r="G28" s="22"/>
    </row>
    <row r="29" spans="1:9">
      <c r="G29" s="22"/>
    </row>
    <row r="34" spans="4:7">
      <c r="F34" s="23"/>
      <c r="G34" s="23"/>
    </row>
    <row r="35" spans="4:7" ht="15">
      <c r="D35" s="25"/>
      <c r="E35" s="4"/>
      <c r="F35" s="26"/>
      <c r="G35" s="20"/>
    </row>
    <row r="36" spans="4:7">
      <c r="D36" s="25"/>
      <c r="E36" s="294"/>
      <c r="F36" s="294"/>
      <c r="G36" s="294"/>
    </row>
    <row r="37" spans="4:7" ht="15">
      <c r="D37" s="3"/>
      <c r="E37" s="4"/>
      <c r="F37" s="21"/>
      <c r="G37" s="20"/>
    </row>
    <row r="38" spans="4:7" ht="15">
      <c r="D38" s="3"/>
      <c r="E38" s="4"/>
      <c r="F38" s="21"/>
      <c r="G38" s="20"/>
    </row>
    <row r="39" spans="4:7" ht="15">
      <c r="D39" s="3"/>
      <c r="E39" s="4"/>
      <c r="F39" s="21"/>
      <c r="G39" s="20"/>
    </row>
    <row r="40" spans="4:7" ht="15">
      <c r="D40" s="3"/>
      <c r="E40" s="4"/>
      <c r="F40" s="21"/>
      <c r="G40" s="20"/>
    </row>
    <row r="41" spans="4:7" ht="15">
      <c r="D41" s="3"/>
      <c r="E41" s="4"/>
      <c r="F41" s="21"/>
      <c r="G41" s="20"/>
    </row>
    <row r="42" spans="4:7" ht="15">
      <c r="D42" s="3"/>
      <c r="E42" s="4"/>
      <c r="F42" s="21"/>
      <c r="G42" s="20"/>
    </row>
    <row r="43" spans="4:7" ht="15">
      <c r="D43" s="3"/>
      <c r="E43" s="4"/>
      <c r="F43" s="21"/>
      <c r="G43" s="20"/>
    </row>
    <row r="44" spans="4:7" ht="15">
      <c r="D44" s="3"/>
      <c r="E44" s="4"/>
      <c r="F44" s="21"/>
      <c r="G44" s="20"/>
    </row>
    <row r="45" spans="4:7" ht="15">
      <c r="D45" s="3"/>
      <c r="E45" s="4"/>
      <c r="F45" s="21"/>
      <c r="G45" s="20"/>
    </row>
    <row r="46" spans="4:7" ht="15">
      <c r="D46" s="3"/>
      <c r="E46" s="4"/>
      <c r="F46" s="21"/>
      <c r="G46" s="20"/>
    </row>
    <row r="47" spans="4:7" ht="15">
      <c r="D47" s="3"/>
      <c r="E47" s="4"/>
      <c r="F47" s="21"/>
      <c r="G47" s="20"/>
    </row>
    <row r="48" spans="4:7" ht="15">
      <c r="D48" s="3"/>
      <c r="E48" s="4"/>
      <c r="F48" s="21"/>
      <c r="G48" s="20"/>
    </row>
    <row r="49" spans="4:7" ht="15">
      <c r="D49" s="3"/>
      <c r="E49" s="4"/>
      <c r="F49" s="21"/>
      <c r="G49" s="20"/>
    </row>
    <row r="50" spans="4:7" ht="15">
      <c r="D50" s="413"/>
      <c r="E50" s="413"/>
      <c r="F50" s="21"/>
      <c r="G50" s="21"/>
    </row>
    <row r="51" spans="4:7" ht="15">
      <c r="D51" s="413"/>
      <c r="E51" s="413"/>
      <c r="F51" s="21"/>
      <c r="G51" s="21"/>
    </row>
    <row r="52" spans="4:7" ht="15">
      <c r="D52" s="413"/>
      <c r="E52" s="413"/>
      <c r="F52" s="21"/>
      <c r="G52" s="21"/>
    </row>
    <row r="55" spans="4:7">
      <c r="F55" s="22"/>
      <c r="G55" s="22"/>
    </row>
    <row r="56" spans="4:7">
      <c r="G56" s="7"/>
    </row>
    <row r="57" spans="4:7">
      <c r="G57" s="7"/>
    </row>
  </sheetData>
  <mergeCells count="16">
    <mergeCell ref="A1:A9"/>
    <mergeCell ref="C3:C4"/>
    <mergeCell ref="D3:D4"/>
    <mergeCell ref="D51:E51"/>
    <mergeCell ref="D52:E52"/>
    <mergeCell ref="C22:D22"/>
    <mergeCell ref="C20:D20"/>
    <mergeCell ref="C21:D21"/>
    <mergeCell ref="D50:E50"/>
    <mergeCell ref="H22:I22"/>
    <mergeCell ref="C1:I1"/>
    <mergeCell ref="C2:I2"/>
    <mergeCell ref="H21:I21"/>
    <mergeCell ref="H3:H4"/>
    <mergeCell ref="I3:I4"/>
    <mergeCell ref="H20:I20"/>
  </mergeCells>
  <phoneticPr fontId="2" type="noConversion"/>
  <printOptions horizontalCentered="1" verticalCentered="1"/>
  <pageMargins left="0.196850393700787" right="0.196850393700787" top="0.39" bottom="0.33" header="0.23" footer="0.25"/>
  <pageSetup paperSize="9"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9"/>
  <sheetViews>
    <sheetView rightToLeft="1" view="pageBreakPreview" topLeftCell="A4" zoomScaleSheetLayoutView="100" workbookViewId="0">
      <selection activeCell="C6" sqref="C6"/>
    </sheetView>
  </sheetViews>
  <sheetFormatPr defaultRowHeight="12.75"/>
  <cols>
    <col min="1" max="1" width="5.7109375" style="6" customWidth="1"/>
    <col min="2" max="2" width="3.42578125" style="6" customWidth="1"/>
    <col min="3" max="3" width="6.7109375" style="6" customWidth="1"/>
    <col min="4" max="7" width="26" style="6" customWidth="1"/>
    <col min="8" max="8" width="38.7109375" style="6" customWidth="1"/>
    <col min="9" max="9" width="6.7109375" style="6" customWidth="1"/>
    <col min="10" max="10" width="9.5703125" style="6" bestFit="1" customWidth="1"/>
    <col min="11" max="16384" width="9.140625" style="6"/>
  </cols>
  <sheetData>
    <row r="1" spans="1:10" s="103" customFormat="1" ht="24" customHeight="1">
      <c r="A1" s="361" t="s">
        <v>208</v>
      </c>
      <c r="C1" s="359" t="s">
        <v>260</v>
      </c>
      <c r="D1" s="419"/>
      <c r="E1" s="419"/>
      <c r="F1" s="419"/>
      <c r="G1" s="419"/>
      <c r="H1" s="419"/>
      <c r="I1" s="419"/>
    </row>
    <row r="2" spans="1:10" s="103" customFormat="1" ht="39" customHeight="1" thickBot="1">
      <c r="A2" s="361"/>
      <c r="C2" s="360" t="s">
        <v>261</v>
      </c>
      <c r="D2" s="369"/>
      <c r="E2" s="369"/>
      <c r="F2" s="369"/>
      <c r="G2" s="369"/>
      <c r="H2" s="369"/>
      <c r="I2" s="369"/>
    </row>
    <row r="3" spans="1:10" ht="24.95" customHeight="1" thickTop="1">
      <c r="A3" s="361"/>
      <c r="C3" s="370" t="s">
        <v>44</v>
      </c>
      <c r="D3" s="370" t="s">
        <v>45</v>
      </c>
      <c r="E3" s="210" t="s">
        <v>33</v>
      </c>
      <c r="F3" s="210" t="s">
        <v>35</v>
      </c>
      <c r="G3" s="210" t="s">
        <v>65</v>
      </c>
      <c r="H3" s="370" t="s">
        <v>46</v>
      </c>
      <c r="I3" s="370" t="s">
        <v>47</v>
      </c>
    </row>
    <row r="4" spans="1:10" ht="24.95" customHeight="1" thickBot="1">
      <c r="A4" s="361"/>
      <c r="C4" s="371"/>
      <c r="D4" s="371"/>
      <c r="E4" s="211" t="s">
        <v>32</v>
      </c>
      <c r="F4" s="211" t="s">
        <v>69</v>
      </c>
      <c r="G4" s="211" t="s">
        <v>68</v>
      </c>
      <c r="H4" s="371"/>
      <c r="I4" s="371"/>
    </row>
    <row r="5" spans="1:10" ht="28.5" customHeight="1">
      <c r="A5" s="361"/>
      <c r="C5" s="49">
        <v>1</v>
      </c>
      <c r="D5" s="54" t="s">
        <v>48</v>
      </c>
      <c r="E5" s="223">
        <v>3585671.8</v>
      </c>
      <c r="F5" s="223">
        <v>6825502.5999999996</v>
      </c>
      <c r="G5" s="229">
        <f>E5+F5</f>
        <v>10411174.399999999</v>
      </c>
      <c r="H5" s="11" t="s">
        <v>49</v>
      </c>
      <c r="I5" s="50">
        <v>1</v>
      </c>
      <c r="J5" s="35">
        <f>E5/G5*100</f>
        <v>34.44060835250248</v>
      </c>
    </row>
    <row r="6" spans="1:10" ht="28.5" customHeight="1">
      <c r="A6" s="361"/>
      <c r="C6" s="42">
        <v>2</v>
      </c>
      <c r="D6" s="46" t="s">
        <v>50</v>
      </c>
      <c r="E6" s="225">
        <f>E7+E8</f>
        <v>1940920</v>
      </c>
      <c r="F6" s="225">
        <f>F7+F8</f>
        <v>112890718.5</v>
      </c>
      <c r="G6" s="225">
        <f>G7+G8</f>
        <v>114831638.5</v>
      </c>
      <c r="H6" s="5" t="s">
        <v>51</v>
      </c>
      <c r="I6" s="43">
        <v>2</v>
      </c>
      <c r="J6" s="35">
        <f t="shared" ref="J6:J22" si="0">E6/G6*100</f>
        <v>1.6902310420311559</v>
      </c>
    </row>
    <row r="7" spans="1:10" ht="28.5" customHeight="1">
      <c r="A7" s="361"/>
      <c r="C7" s="41" t="s">
        <v>212</v>
      </c>
      <c r="D7" s="46" t="s">
        <v>53</v>
      </c>
      <c r="E7" s="225">
        <v>1830181.9</v>
      </c>
      <c r="F7" s="225">
        <v>112556184.09999999</v>
      </c>
      <c r="G7" s="225">
        <f>E7+F7</f>
        <v>114386366</v>
      </c>
      <c r="H7" s="5" t="s">
        <v>70</v>
      </c>
      <c r="I7" s="43" t="s">
        <v>52</v>
      </c>
      <c r="J7" s="35">
        <f t="shared" si="0"/>
        <v>1.6000000384661226</v>
      </c>
    </row>
    <row r="8" spans="1:10" ht="28.5" customHeight="1">
      <c r="A8" s="361"/>
      <c r="C8" s="41" t="s">
        <v>55</v>
      </c>
      <c r="D8" s="46" t="s">
        <v>56</v>
      </c>
      <c r="E8" s="214">
        <v>110738.1</v>
      </c>
      <c r="F8" s="214">
        <v>334534.40000000002</v>
      </c>
      <c r="G8" s="214">
        <f t="shared" ref="G8:G19" si="1">E8+F8</f>
        <v>445272.5</v>
      </c>
      <c r="H8" s="5" t="s">
        <v>57</v>
      </c>
      <c r="I8" s="43" t="s">
        <v>55</v>
      </c>
      <c r="J8" s="35">
        <f t="shared" si="0"/>
        <v>24.869737071119371</v>
      </c>
    </row>
    <row r="9" spans="1:10" s="141" customFormat="1" ht="28.5" customHeight="1">
      <c r="A9" s="361"/>
      <c r="C9" s="39" t="s">
        <v>58</v>
      </c>
      <c r="D9" s="13" t="s">
        <v>59</v>
      </c>
      <c r="E9" s="214">
        <v>2559512.4</v>
      </c>
      <c r="F9" s="214">
        <v>3343449</v>
      </c>
      <c r="G9" s="214">
        <f t="shared" si="1"/>
        <v>5902961.4000000004</v>
      </c>
      <c r="H9" s="5" t="s">
        <v>60</v>
      </c>
      <c r="I9" s="38" t="s">
        <v>58</v>
      </c>
      <c r="J9" s="35">
        <f t="shared" si="0"/>
        <v>43.35980242052743</v>
      </c>
    </row>
    <row r="10" spans="1:10" ht="28.5" customHeight="1">
      <c r="A10" s="361"/>
      <c r="C10" s="41" t="s">
        <v>61</v>
      </c>
      <c r="D10" s="46" t="s">
        <v>62</v>
      </c>
      <c r="E10" s="214">
        <v>1751612.4</v>
      </c>
      <c r="F10" s="214">
        <v>6344078.5999999996</v>
      </c>
      <c r="G10" s="214">
        <f>E10+F10</f>
        <v>8095691</v>
      </c>
      <c r="H10" s="5" t="s">
        <v>0</v>
      </c>
      <c r="I10" s="43" t="s">
        <v>61</v>
      </c>
      <c r="J10" s="35">
        <f t="shared" si="0"/>
        <v>21.636354450781283</v>
      </c>
    </row>
    <row r="11" spans="1:10" s="141" customFormat="1" ht="28.5" customHeight="1">
      <c r="A11" s="185"/>
      <c r="C11" s="39" t="s">
        <v>1</v>
      </c>
      <c r="D11" s="13" t="s">
        <v>2</v>
      </c>
      <c r="E11" s="214">
        <v>4327879.3</v>
      </c>
      <c r="F11" s="214">
        <v>14248373.699999999</v>
      </c>
      <c r="G11" s="214">
        <f t="shared" si="1"/>
        <v>18576253</v>
      </c>
      <c r="H11" s="5" t="s">
        <v>3</v>
      </c>
      <c r="I11" s="38" t="s">
        <v>1</v>
      </c>
      <c r="J11" s="35">
        <f t="shared" si="0"/>
        <v>23.297913201332904</v>
      </c>
    </row>
    <row r="12" spans="1:10" s="141" customFormat="1" ht="28.5" customHeight="1">
      <c r="A12" s="185"/>
      <c r="C12" s="39" t="s">
        <v>4</v>
      </c>
      <c r="D12" s="13" t="s">
        <v>282</v>
      </c>
      <c r="E12" s="214">
        <v>12239754.9</v>
      </c>
      <c r="F12" s="214">
        <v>11797278.5</v>
      </c>
      <c r="G12" s="214">
        <f t="shared" si="1"/>
        <v>24037033.399999999</v>
      </c>
      <c r="H12" s="5" t="s">
        <v>5</v>
      </c>
      <c r="I12" s="38" t="s">
        <v>4</v>
      </c>
      <c r="J12" s="35">
        <f t="shared" si="0"/>
        <v>50.920405593811758</v>
      </c>
    </row>
    <row r="13" spans="1:10" s="141" customFormat="1" ht="28.5" customHeight="1">
      <c r="A13" s="185"/>
      <c r="C13" s="39" t="s">
        <v>6</v>
      </c>
      <c r="D13" s="13" t="s">
        <v>7</v>
      </c>
      <c r="E13" s="214">
        <v>3423405.1</v>
      </c>
      <c r="F13" s="214">
        <v>20466962.800000001</v>
      </c>
      <c r="G13" s="214">
        <f t="shared" si="1"/>
        <v>23890367.900000002</v>
      </c>
      <c r="H13" s="139" t="s">
        <v>8</v>
      </c>
      <c r="I13" s="38" t="s">
        <v>6</v>
      </c>
      <c r="J13" s="35">
        <f t="shared" si="0"/>
        <v>14.329645798380525</v>
      </c>
    </row>
    <row r="14" spans="1:10" ht="28.5" customHeight="1">
      <c r="A14" s="175"/>
      <c r="C14" s="41" t="s">
        <v>9</v>
      </c>
      <c r="D14" s="46" t="s">
        <v>10</v>
      </c>
      <c r="E14" s="214">
        <f>E15+E16</f>
        <v>1286760.8</v>
      </c>
      <c r="F14" s="214">
        <f>F15+F16</f>
        <v>21042561.699999999</v>
      </c>
      <c r="G14" s="214">
        <f>E14+F14</f>
        <v>22329322.5</v>
      </c>
      <c r="H14" s="57" t="s">
        <v>11</v>
      </c>
      <c r="I14" s="43" t="s">
        <v>9</v>
      </c>
      <c r="J14" s="35">
        <f t="shared" si="0"/>
        <v>5.7626504341992462</v>
      </c>
    </row>
    <row r="15" spans="1:10" s="141" customFormat="1" ht="28.5" customHeight="1">
      <c r="A15" s="185"/>
      <c r="C15" s="39" t="s">
        <v>213</v>
      </c>
      <c r="D15" s="13" t="s">
        <v>13</v>
      </c>
      <c r="E15" s="214">
        <v>1281181.8</v>
      </c>
      <c r="F15" s="214">
        <v>4119170.3</v>
      </c>
      <c r="G15" s="214">
        <f t="shared" si="1"/>
        <v>5400352.0999999996</v>
      </c>
      <c r="H15" s="5" t="s">
        <v>14</v>
      </c>
      <c r="I15" s="38" t="s">
        <v>12</v>
      </c>
      <c r="J15" s="35">
        <f t="shared" si="0"/>
        <v>23.724041993484093</v>
      </c>
    </row>
    <row r="16" spans="1:10" ht="28.5" customHeight="1">
      <c r="A16" s="175"/>
      <c r="C16" s="41" t="s">
        <v>214</v>
      </c>
      <c r="D16" s="46" t="s">
        <v>16</v>
      </c>
      <c r="E16" s="214">
        <v>5579</v>
      </c>
      <c r="F16" s="214">
        <v>16923391.399999999</v>
      </c>
      <c r="G16" s="214">
        <f>E16+F16</f>
        <v>16928970.399999999</v>
      </c>
      <c r="H16" s="5" t="s">
        <v>17</v>
      </c>
      <c r="I16" s="43" t="s">
        <v>15</v>
      </c>
      <c r="J16" s="35">
        <f t="shared" si="0"/>
        <v>3.2955341454197359E-2</v>
      </c>
    </row>
    <row r="17" spans="1:10" ht="28.5" customHeight="1">
      <c r="A17" s="175"/>
      <c r="C17" s="41" t="s">
        <v>18</v>
      </c>
      <c r="D17" s="46" t="s">
        <v>19</v>
      </c>
      <c r="E17" s="214">
        <f>E18+E19</f>
        <v>45331618.799999997</v>
      </c>
      <c r="F17" s="214">
        <f>F18+F19</f>
        <v>8078583.5</v>
      </c>
      <c r="G17" s="214">
        <f>E17+F17</f>
        <v>53410202.299999997</v>
      </c>
      <c r="H17" s="5" t="s">
        <v>20</v>
      </c>
      <c r="I17" s="43" t="s">
        <v>18</v>
      </c>
      <c r="J17" s="35">
        <f t="shared" si="0"/>
        <v>84.874456279675996</v>
      </c>
    </row>
    <row r="18" spans="1:10" ht="28.5" customHeight="1">
      <c r="A18" s="175"/>
      <c r="C18" s="41" t="s">
        <v>215</v>
      </c>
      <c r="D18" s="46" t="s">
        <v>91</v>
      </c>
      <c r="E18" s="214">
        <v>42596793</v>
      </c>
      <c r="F18" s="214">
        <v>1593818.3</v>
      </c>
      <c r="G18" s="214">
        <f>E18+F18</f>
        <v>44190611.299999997</v>
      </c>
      <c r="H18" s="5" t="s">
        <v>90</v>
      </c>
      <c r="I18" s="43" t="s">
        <v>21</v>
      </c>
      <c r="J18" s="35">
        <f t="shared" si="0"/>
        <v>96.393310132824524</v>
      </c>
    </row>
    <row r="19" spans="1:10" ht="28.5" customHeight="1" thickBot="1">
      <c r="A19" s="175"/>
      <c r="C19" s="44" t="s">
        <v>216</v>
      </c>
      <c r="D19" s="47" t="s">
        <v>23</v>
      </c>
      <c r="E19" s="215">
        <v>2734825.8</v>
      </c>
      <c r="F19" s="215">
        <v>6484765.2000000002</v>
      </c>
      <c r="G19" s="214">
        <f t="shared" si="1"/>
        <v>9219591</v>
      </c>
      <c r="H19" s="14" t="s">
        <v>71</v>
      </c>
      <c r="I19" s="45" t="s">
        <v>22</v>
      </c>
      <c r="J19" s="35">
        <f t="shared" si="0"/>
        <v>29.663200894703461</v>
      </c>
    </row>
    <row r="20" spans="1:10" ht="27.75" customHeight="1" thickBot="1">
      <c r="A20" s="175"/>
      <c r="C20" s="409" t="s">
        <v>25</v>
      </c>
      <c r="D20" s="409"/>
      <c r="E20" s="230">
        <f>E5+E7+E8+E9+E10+E11+E12+E13+E15+E16+E18+E19</f>
        <v>76447135.5</v>
      </c>
      <c r="F20" s="230">
        <f>F5+F7+F8+F9+F10+F11+F12+F13+F15+F16+F18+F19</f>
        <v>205037508.90000001</v>
      </c>
      <c r="G20" s="230">
        <f>G5+G7+G8+G9+G10+G11+G12+G13+G15+G16+G18+G19</f>
        <v>281484644.40000004</v>
      </c>
      <c r="H20" s="418" t="s">
        <v>26</v>
      </c>
      <c r="I20" s="418"/>
      <c r="J20" s="35">
        <f t="shared" si="0"/>
        <v>27.158545597736339</v>
      </c>
    </row>
    <row r="21" spans="1:10" ht="27.75" customHeight="1">
      <c r="A21" s="175"/>
      <c r="C21" s="411" t="s">
        <v>94</v>
      </c>
      <c r="D21" s="411"/>
      <c r="E21" s="231"/>
      <c r="F21" s="232">
        <v>3599775</v>
      </c>
      <c r="G21" s="232">
        <v>3599775</v>
      </c>
      <c r="H21" s="412" t="s">
        <v>179</v>
      </c>
      <c r="I21" s="412"/>
      <c r="J21" s="35">
        <f t="shared" si="0"/>
        <v>0</v>
      </c>
    </row>
    <row r="22" spans="1:10" ht="27.75" customHeight="1" thickBot="1">
      <c r="A22" s="175"/>
      <c r="C22" s="404" t="s">
        <v>74</v>
      </c>
      <c r="D22" s="404"/>
      <c r="E22" s="233">
        <f>E20</f>
        <v>76447135.5</v>
      </c>
      <c r="F22" s="233">
        <f>F20-F21</f>
        <v>201437733.90000001</v>
      </c>
      <c r="G22" s="232">
        <f>G20-G21</f>
        <v>277884869.40000004</v>
      </c>
      <c r="H22" s="417" t="s">
        <v>75</v>
      </c>
      <c r="I22" s="417"/>
      <c r="J22" s="35">
        <f t="shared" si="0"/>
        <v>27.510362714264424</v>
      </c>
    </row>
    <row r="23" spans="1:10" ht="13.5" thickTop="1">
      <c r="A23" s="175"/>
      <c r="C23" s="18"/>
      <c r="D23" s="18"/>
      <c r="E23" s="30"/>
      <c r="F23" s="30"/>
      <c r="G23" s="30"/>
      <c r="H23" s="18"/>
      <c r="I23" s="18"/>
    </row>
    <row r="24" spans="1:10" ht="17.25">
      <c r="A24" s="176">
        <v>16</v>
      </c>
      <c r="C24" s="7"/>
      <c r="E24" s="117"/>
      <c r="F24" s="78"/>
      <c r="G24" s="159"/>
    </row>
    <row r="25" spans="1:10">
      <c r="A25" s="175"/>
      <c r="C25" s="7"/>
      <c r="E25" s="78">
        <f>E22/G22*100</f>
        <v>27.510362714264424</v>
      </c>
      <c r="F25" s="69"/>
      <c r="G25" s="159"/>
    </row>
    <row r="26" spans="1:10" ht="15">
      <c r="A26" s="175"/>
      <c r="C26" s="7"/>
      <c r="E26" s="78"/>
      <c r="F26" s="69"/>
      <c r="G26" s="26"/>
    </row>
    <row r="27" spans="1:10">
      <c r="A27" s="175"/>
      <c r="C27" s="7"/>
      <c r="E27" s="22"/>
      <c r="F27" s="22"/>
      <c r="G27" s="35"/>
    </row>
    <row r="28" spans="1:10">
      <c r="A28" s="175"/>
      <c r="E28" s="35"/>
      <c r="F28" s="35"/>
      <c r="G28" s="35"/>
    </row>
    <row r="29" spans="1:10">
      <c r="A29" s="175"/>
      <c r="E29" s="35"/>
    </row>
    <row r="30" spans="1:10">
      <c r="A30" s="175"/>
      <c r="E30" s="22"/>
      <c r="F30" s="22"/>
    </row>
    <row r="31" spans="1:10">
      <c r="A31" s="175"/>
      <c r="G31" s="22"/>
    </row>
    <row r="36" spans="4:9">
      <c r="F36" s="22"/>
    </row>
    <row r="39" spans="4:9">
      <c r="F39" s="22"/>
    </row>
    <row r="48" spans="4:9" ht="21.75" customHeight="1">
      <c r="D48" s="27"/>
      <c r="E48" s="27"/>
      <c r="F48" s="27"/>
      <c r="G48" s="27"/>
      <c r="H48" s="27"/>
      <c r="I48" s="27"/>
    </row>
    <row r="49" spans="4:9" ht="15.75">
      <c r="D49" s="28"/>
      <c r="E49" s="28"/>
      <c r="F49" s="28"/>
      <c r="G49" s="28"/>
      <c r="H49" s="28"/>
      <c r="I49" s="28"/>
    </row>
    <row r="59" spans="4:9">
      <c r="D59" s="416">
        <v>11</v>
      </c>
      <c r="E59" s="416"/>
      <c r="F59" s="416"/>
      <c r="G59" s="416"/>
      <c r="H59" s="416"/>
      <c r="I59" s="416"/>
    </row>
  </sheetData>
  <mergeCells count="14">
    <mergeCell ref="A1:A10"/>
    <mergeCell ref="D59:I59"/>
    <mergeCell ref="H22:I22"/>
    <mergeCell ref="H20:I20"/>
    <mergeCell ref="C22:D22"/>
    <mergeCell ref="C20:D20"/>
    <mergeCell ref="C21:D21"/>
    <mergeCell ref="H21:I21"/>
    <mergeCell ref="H3:H4"/>
    <mergeCell ref="I3:I4"/>
    <mergeCell ref="C1:I1"/>
    <mergeCell ref="C2:I2"/>
    <mergeCell ref="C3:C4"/>
    <mergeCell ref="D3:D4"/>
  </mergeCells>
  <phoneticPr fontId="2" type="noConversion"/>
  <printOptions horizontalCentered="1" verticalCentered="1"/>
  <pageMargins left="0.196850393700787" right="0.28000000000000003" top="0.42" bottom="0.36" header="0.25" footer="0.2"/>
  <pageSetup paperSize="9" scale="8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8"/>
  <sheetViews>
    <sheetView rightToLeft="1" view="pageBreakPreview" zoomScaleSheetLayoutView="100" workbookViewId="0">
      <selection activeCell="E12" sqref="E12:F12"/>
    </sheetView>
  </sheetViews>
  <sheetFormatPr defaultRowHeight="12.75"/>
  <cols>
    <col min="1" max="1" width="6.7109375" style="6" customWidth="1"/>
    <col min="2" max="2" width="4" style="6" customWidth="1"/>
    <col min="3" max="3" width="6.7109375" style="6" customWidth="1"/>
    <col min="4" max="4" width="26.85546875" style="6" customWidth="1"/>
    <col min="5" max="7" width="24.7109375" style="6" customWidth="1"/>
    <col min="8" max="8" width="37" style="6" customWidth="1"/>
    <col min="9" max="9" width="6.7109375" style="6" customWidth="1"/>
    <col min="10" max="10" width="9.5703125" style="6" bestFit="1" customWidth="1"/>
    <col min="11" max="16384" width="9.140625" style="6"/>
  </cols>
  <sheetData>
    <row r="1" spans="1:10" s="32" customFormat="1" ht="24" customHeight="1">
      <c r="A1" s="361" t="s">
        <v>208</v>
      </c>
      <c r="C1" s="389" t="s">
        <v>262</v>
      </c>
      <c r="D1" s="389"/>
      <c r="E1" s="389"/>
      <c r="F1" s="389"/>
      <c r="G1" s="389"/>
      <c r="H1" s="389"/>
      <c r="I1" s="389"/>
    </row>
    <row r="2" spans="1:10" s="32" customFormat="1" ht="39" customHeight="1" thickBot="1">
      <c r="A2" s="361"/>
      <c r="C2" s="390" t="s">
        <v>263</v>
      </c>
      <c r="D2" s="390"/>
      <c r="E2" s="390"/>
      <c r="F2" s="390"/>
      <c r="G2" s="390"/>
      <c r="H2" s="390"/>
      <c r="I2" s="390"/>
    </row>
    <row r="3" spans="1:10" ht="24.95" customHeight="1" thickTop="1">
      <c r="A3" s="361"/>
      <c r="C3" s="370" t="s">
        <v>44</v>
      </c>
      <c r="D3" s="370" t="s">
        <v>45</v>
      </c>
      <c r="E3" s="210" t="s">
        <v>85</v>
      </c>
      <c r="F3" s="210" t="s">
        <v>167</v>
      </c>
      <c r="G3" s="210" t="s">
        <v>83</v>
      </c>
      <c r="H3" s="370" t="s">
        <v>46</v>
      </c>
      <c r="I3" s="370" t="s">
        <v>47</v>
      </c>
    </row>
    <row r="4" spans="1:10" ht="24.95" customHeight="1" thickBot="1">
      <c r="A4" s="361"/>
      <c r="C4" s="371"/>
      <c r="D4" s="371"/>
      <c r="E4" s="211" t="s">
        <v>86</v>
      </c>
      <c r="F4" s="211" t="s">
        <v>87</v>
      </c>
      <c r="G4" s="211" t="s">
        <v>79</v>
      </c>
      <c r="H4" s="371"/>
      <c r="I4" s="371"/>
    </row>
    <row r="5" spans="1:10" ht="28.5" customHeight="1">
      <c r="A5" s="361"/>
      <c r="C5" s="49">
        <v>1</v>
      </c>
      <c r="D5" s="54" t="s">
        <v>48</v>
      </c>
      <c r="E5" s="223">
        <v>79337.5</v>
      </c>
      <c r="F5" s="223">
        <v>10331836.9</v>
      </c>
      <c r="G5" s="223">
        <f>E5+F5</f>
        <v>10411174.4</v>
      </c>
      <c r="H5" s="11" t="s">
        <v>49</v>
      </c>
      <c r="I5" s="50">
        <v>1</v>
      </c>
      <c r="J5" s="35"/>
    </row>
    <row r="6" spans="1:10" ht="28.5" customHeight="1">
      <c r="A6" s="361"/>
      <c r="C6" s="12">
        <v>2</v>
      </c>
      <c r="D6" s="13" t="s">
        <v>50</v>
      </c>
      <c r="E6" s="225">
        <f>E7+E8</f>
        <v>114425368.59999999</v>
      </c>
      <c r="F6" s="225">
        <f>F7+F8</f>
        <v>406269.9</v>
      </c>
      <c r="G6" s="225">
        <f>G7+G8</f>
        <v>114831638.5</v>
      </c>
      <c r="H6" s="5" t="s">
        <v>51</v>
      </c>
      <c r="I6" s="38">
        <v>2</v>
      </c>
      <c r="J6" s="35"/>
    </row>
    <row r="7" spans="1:10" ht="28.5" customHeight="1">
      <c r="A7" s="361"/>
      <c r="C7" s="41" t="s">
        <v>212</v>
      </c>
      <c r="D7" s="46" t="s">
        <v>53</v>
      </c>
      <c r="E7" s="225">
        <v>114386366</v>
      </c>
      <c r="F7" s="225">
        <v>0</v>
      </c>
      <c r="G7" s="225">
        <f>E7</f>
        <v>114386366</v>
      </c>
      <c r="H7" s="5" t="s">
        <v>70</v>
      </c>
      <c r="I7" s="43" t="s">
        <v>52</v>
      </c>
      <c r="J7" s="35"/>
    </row>
    <row r="8" spans="1:10" ht="28.5" customHeight="1">
      <c r="A8" s="361"/>
      <c r="C8" s="41" t="s">
        <v>55</v>
      </c>
      <c r="D8" s="46" t="s">
        <v>56</v>
      </c>
      <c r="E8" s="225">
        <v>39002.6</v>
      </c>
      <c r="F8" s="225">
        <v>406269.9</v>
      </c>
      <c r="G8" s="225">
        <f t="shared" ref="G8:G10" si="0">E8+F8</f>
        <v>445272.5</v>
      </c>
      <c r="H8" s="5" t="s">
        <v>57</v>
      </c>
      <c r="I8" s="43" t="s">
        <v>55</v>
      </c>
      <c r="J8" s="35"/>
    </row>
    <row r="9" spans="1:10" s="141" customFormat="1" ht="28.5" customHeight="1">
      <c r="A9" s="361"/>
      <c r="C9" s="39" t="s">
        <v>58</v>
      </c>
      <c r="D9" s="13" t="s">
        <v>59</v>
      </c>
      <c r="E9" s="214">
        <v>2470668.1</v>
      </c>
      <c r="F9" s="214">
        <v>3432293.3</v>
      </c>
      <c r="G9" s="214">
        <f>E9+F9</f>
        <v>5902961.4000000004</v>
      </c>
      <c r="H9" s="5" t="s">
        <v>60</v>
      </c>
      <c r="I9" s="38" t="s">
        <v>58</v>
      </c>
      <c r="J9" s="35"/>
    </row>
    <row r="10" spans="1:10" ht="28.5" customHeight="1">
      <c r="A10" s="361"/>
      <c r="C10" s="41" t="s">
        <v>61</v>
      </c>
      <c r="D10" s="46" t="s">
        <v>62</v>
      </c>
      <c r="E10" s="214">
        <v>6347970</v>
      </c>
      <c r="F10" s="214">
        <v>1747721</v>
      </c>
      <c r="G10" s="214">
        <f t="shared" si="0"/>
        <v>8095691</v>
      </c>
      <c r="H10" s="5" t="s">
        <v>0</v>
      </c>
      <c r="I10" s="43" t="s">
        <v>61</v>
      </c>
      <c r="J10" s="35"/>
    </row>
    <row r="11" spans="1:10" s="141" customFormat="1" ht="28.5" customHeight="1">
      <c r="A11" s="185"/>
      <c r="C11" s="39" t="s">
        <v>1</v>
      </c>
      <c r="D11" s="13" t="s">
        <v>2</v>
      </c>
      <c r="E11" s="214">
        <v>337929.8</v>
      </c>
      <c r="F11" s="214">
        <v>18238323.199999999</v>
      </c>
      <c r="G11" s="214">
        <f>E11+F11</f>
        <v>18576253</v>
      </c>
      <c r="H11" s="5" t="s">
        <v>3</v>
      </c>
      <c r="I11" s="38" t="s">
        <v>1</v>
      </c>
      <c r="J11" s="35"/>
    </row>
    <row r="12" spans="1:10" s="141" customFormat="1" ht="28.5" customHeight="1">
      <c r="A12" s="185"/>
      <c r="C12" s="39" t="s">
        <v>4</v>
      </c>
      <c r="D12" s="13" t="s">
        <v>282</v>
      </c>
      <c r="E12" s="214">
        <v>1868305.8</v>
      </c>
      <c r="F12" s="214">
        <v>22168727.600000001</v>
      </c>
      <c r="G12" s="214">
        <f>E12+F12</f>
        <v>24037033.400000002</v>
      </c>
      <c r="H12" s="5" t="s">
        <v>5</v>
      </c>
      <c r="I12" s="38" t="s">
        <v>4</v>
      </c>
      <c r="J12" s="35">
        <f>F12/F20*100</f>
        <v>21.882761398240607</v>
      </c>
    </row>
    <row r="13" spans="1:10" s="141" customFormat="1" ht="28.5" customHeight="1">
      <c r="A13" s="185"/>
      <c r="C13" s="39" t="s">
        <v>6</v>
      </c>
      <c r="D13" s="13" t="s">
        <v>7</v>
      </c>
      <c r="E13" s="214">
        <v>6572758.9000000004</v>
      </c>
      <c r="F13" s="214">
        <v>17317609</v>
      </c>
      <c r="G13" s="214">
        <f>E13+F13</f>
        <v>23890367.899999999</v>
      </c>
      <c r="H13" s="139" t="s">
        <v>8</v>
      </c>
      <c r="I13" s="38" t="s">
        <v>6</v>
      </c>
      <c r="J13" s="35"/>
    </row>
    <row r="14" spans="1:10" ht="28.5" customHeight="1">
      <c r="A14" s="175"/>
      <c r="C14" s="39" t="s">
        <v>9</v>
      </c>
      <c r="D14" s="13" t="s">
        <v>10</v>
      </c>
      <c r="E14" s="214">
        <f>E15+E16</f>
        <v>3884884</v>
      </c>
      <c r="F14" s="214">
        <f>F15+F16</f>
        <v>18444438.5</v>
      </c>
      <c r="G14" s="214">
        <f>G15+G16</f>
        <v>22329322.5</v>
      </c>
      <c r="H14" s="48" t="s">
        <v>11</v>
      </c>
      <c r="I14" s="38" t="s">
        <v>9</v>
      </c>
      <c r="J14" s="35"/>
    </row>
    <row r="15" spans="1:10" s="141" customFormat="1" ht="28.5" customHeight="1">
      <c r="A15" s="185"/>
      <c r="C15" s="39" t="s">
        <v>213</v>
      </c>
      <c r="D15" s="13" t="s">
        <v>13</v>
      </c>
      <c r="E15" s="214">
        <v>3884884</v>
      </c>
      <c r="F15" s="214">
        <v>1515468.1</v>
      </c>
      <c r="G15" s="214">
        <f>E15+F15</f>
        <v>5400352.0999999996</v>
      </c>
      <c r="H15" s="5" t="s">
        <v>14</v>
      </c>
      <c r="I15" s="38" t="s">
        <v>12</v>
      </c>
      <c r="J15" s="35"/>
    </row>
    <row r="16" spans="1:10" ht="28.5" customHeight="1">
      <c r="A16" s="175"/>
      <c r="C16" s="41" t="s">
        <v>214</v>
      </c>
      <c r="D16" s="46" t="s">
        <v>16</v>
      </c>
      <c r="E16" s="214">
        <v>0</v>
      </c>
      <c r="F16" s="214">
        <v>16928970.399999999</v>
      </c>
      <c r="G16" s="214">
        <f>F16</f>
        <v>16928970.399999999</v>
      </c>
      <c r="H16" s="5" t="s">
        <v>17</v>
      </c>
      <c r="I16" s="43" t="s">
        <v>15</v>
      </c>
      <c r="J16" s="35"/>
    </row>
    <row r="17" spans="1:10" ht="28.5" customHeight="1">
      <c r="A17" s="175"/>
      <c r="C17" s="39" t="s">
        <v>18</v>
      </c>
      <c r="D17" s="13" t="s">
        <v>19</v>
      </c>
      <c r="E17" s="214">
        <f>E18+E19</f>
        <v>44190611.299999997</v>
      </c>
      <c r="F17" s="214">
        <f>F18+F19</f>
        <v>9219591</v>
      </c>
      <c r="G17" s="214">
        <f>G18+G19</f>
        <v>53410202.299999997</v>
      </c>
      <c r="H17" s="5" t="s">
        <v>20</v>
      </c>
      <c r="I17" s="38" t="s">
        <v>18</v>
      </c>
      <c r="J17" s="35"/>
    </row>
    <row r="18" spans="1:10" ht="28.5" customHeight="1">
      <c r="A18" s="175"/>
      <c r="C18" s="41" t="s">
        <v>215</v>
      </c>
      <c r="D18" s="46" t="s">
        <v>91</v>
      </c>
      <c r="E18" s="214">
        <v>44190611.299999997</v>
      </c>
      <c r="F18" s="214">
        <v>0</v>
      </c>
      <c r="G18" s="214">
        <f>E18</f>
        <v>44190611.299999997</v>
      </c>
      <c r="H18" s="5" t="s">
        <v>90</v>
      </c>
      <c r="I18" s="43" t="s">
        <v>21</v>
      </c>
      <c r="J18" s="35"/>
    </row>
    <row r="19" spans="1:10" ht="28.5" customHeight="1" thickBot="1">
      <c r="A19" s="175"/>
      <c r="C19" s="44" t="s">
        <v>216</v>
      </c>
      <c r="D19" s="47" t="s">
        <v>23</v>
      </c>
      <c r="E19" s="214">
        <v>0</v>
      </c>
      <c r="F19" s="215">
        <v>9219591</v>
      </c>
      <c r="G19" s="214">
        <f>F19</f>
        <v>9219591</v>
      </c>
      <c r="H19" s="14" t="s">
        <v>71</v>
      </c>
      <c r="I19" s="45" t="s">
        <v>22</v>
      </c>
      <c r="J19" s="35"/>
    </row>
    <row r="20" spans="1:10" ht="28.5" customHeight="1" thickBot="1">
      <c r="A20" s="175"/>
      <c r="C20" s="414" t="s">
        <v>25</v>
      </c>
      <c r="D20" s="414"/>
      <c r="E20" s="216">
        <f>E5+E7+E8+E9+E10+E11+E12+E13+E15+E18</f>
        <v>180177834</v>
      </c>
      <c r="F20" s="216">
        <f>F5+F8+F9+F10+F11+F12+F13+F15+F16+F19</f>
        <v>101306810.40000001</v>
      </c>
      <c r="G20" s="216">
        <f>G5+G7+G8+G9+G10+G11+G12+G13+G15+G16+G18+G19</f>
        <v>281484644.40000004</v>
      </c>
      <c r="H20" s="424" t="s">
        <v>26</v>
      </c>
      <c r="I20" s="424"/>
      <c r="J20" s="35"/>
    </row>
    <row r="21" spans="1:10" ht="18.75" thickTop="1">
      <c r="A21" s="175"/>
      <c r="C21" s="18"/>
      <c r="D21" s="70"/>
      <c r="E21" s="93"/>
      <c r="F21" s="118"/>
      <c r="G21" s="118"/>
      <c r="H21" s="31"/>
      <c r="I21" s="18"/>
    </row>
    <row r="22" spans="1:10" ht="18">
      <c r="A22" s="183">
        <v>17</v>
      </c>
      <c r="C22" s="7"/>
      <c r="D22" s="71"/>
      <c r="E22" s="73"/>
      <c r="F22" s="73"/>
      <c r="G22" s="72"/>
      <c r="H22" s="32"/>
    </row>
    <row r="23" spans="1:10" ht="18">
      <c r="C23" s="7"/>
      <c r="D23" s="71"/>
      <c r="E23" s="73"/>
      <c r="F23" s="73"/>
      <c r="G23" s="73"/>
      <c r="H23" s="32"/>
    </row>
    <row r="24" spans="1:10" ht="18">
      <c r="C24" s="7"/>
      <c r="D24" s="71"/>
      <c r="E24" s="73"/>
      <c r="F24" s="73"/>
      <c r="G24" s="72"/>
    </row>
    <row r="25" spans="1:10" ht="18">
      <c r="C25" s="7"/>
      <c r="D25" s="71"/>
      <c r="E25" s="73"/>
      <c r="F25" s="73"/>
    </row>
    <row r="26" spans="1:10" ht="18">
      <c r="C26" s="7"/>
      <c r="D26" s="71"/>
      <c r="E26" s="72"/>
      <c r="F26" s="72"/>
      <c r="G26" s="72"/>
    </row>
    <row r="27" spans="1:10" ht="18">
      <c r="C27" s="7"/>
      <c r="D27" s="74"/>
      <c r="E27" s="73"/>
      <c r="F27" s="73"/>
      <c r="G27" s="74"/>
    </row>
    <row r="28" spans="1:10" ht="18">
      <c r="F28" s="35"/>
      <c r="G28" s="72"/>
    </row>
    <row r="29" spans="1:10" ht="15">
      <c r="F29" s="67"/>
    </row>
    <row r="30" spans="1:10">
      <c r="F30" s="22"/>
    </row>
    <row r="55" spans="4:8" ht="21" customHeight="1">
      <c r="D55" s="420" t="s">
        <v>88</v>
      </c>
      <c r="E55" s="421"/>
      <c r="F55" s="421"/>
      <c r="G55" s="421"/>
      <c r="H55" s="421"/>
    </row>
    <row r="56" spans="4:8" ht="31.5" customHeight="1">
      <c r="D56" s="422" t="s">
        <v>89</v>
      </c>
      <c r="E56" s="423"/>
      <c r="F56" s="423"/>
      <c r="G56" s="423"/>
      <c r="H56" s="423"/>
    </row>
    <row r="58" spans="4:8">
      <c r="E58" s="416">
        <v>13</v>
      </c>
      <c r="F58" s="416"/>
      <c r="G58" s="416"/>
    </row>
  </sheetData>
  <mergeCells count="12">
    <mergeCell ref="A1:A10"/>
    <mergeCell ref="C1:I1"/>
    <mergeCell ref="C2:I2"/>
    <mergeCell ref="C3:C4"/>
    <mergeCell ref="D3:D4"/>
    <mergeCell ref="H3:H4"/>
    <mergeCell ref="I3:I4"/>
    <mergeCell ref="E58:G58"/>
    <mergeCell ref="D55:H55"/>
    <mergeCell ref="D56:H56"/>
    <mergeCell ref="C20:D20"/>
    <mergeCell ref="H20:I20"/>
  </mergeCells>
  <phoneticPr fontId="2" type="noConversion"/>
  <printOptions horizontalCentered="1" verticalCentered="1"/>
  <pageMargins left="0.196850393700787" right="0.196850393700787" top="0.37" bottom="0.45" header="0.23622047244094499" footer="0.26"/>
  <pageSetup paperSize="9" scale="86" orientation="landscape" r:id="rId1"/>
  <headerFooter alignWithMargins="0"/>
  <ignoredErrors>
    <ignoredError sqref="C9 C10:C1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7"/>
  <sheetViews>
    <sheetView rightToLeft="1" view="pageBreakPreview" topLeftCell="A4" zoomScaleSheetLayoutView="100" workbookViewId="0">
      <selection activeCell="C6" sqref="C6"/>
    </sheetView>
  </sheetViews>
  <sheetFormatPr defaultRowHeight="12.75"/>
  <cols>
    <col min="1" max="1" width="4.85546875" style="36" customWidth="1"/>
    <col min="2" max="2" width="5" style="36" customWidth="1"/>
    <col min="3" max="3" width="6.42578125" style="36" customWidth="1"/>
    <col min="4" max="4" width="30" style="36" customWidth="1"/>
    <col min="5" max="7" width="23.85546875" style="36" customWidth="1"/>
    <col min="8" max="8" width="30" style="36" customWidth="1"/>
    <col min="9" max="9" width="6.5703125" style="36" customWidth="1"/>
    <col min="10" max="16384" width="9.140625" style="36"/>
  </cols>
  <sheetData>
    <row r="1" spans="1:9" s="104" customFormat="1" ht="24" customHeight="1">
      <c r="A1" s="361" t="s">
        <v>208</v>
      </c>
      <c r="C1" s="400" t="s">
        <v>264</v>
      </c>
      <c r="D1" s="400"/>
      <c r="E1" s="400"/>
      <c r="F1" s="400"/>
      <c r="G1" s="400"/>
      <c r="H1" s="400"/>
      <c r="I1" s="400"/>
    </row>
    <row r="2" spans="1:9" s="104" customFormat="1" ht="39" customHeight="1" thickBot="1">
      <c r="A2" s="361"/>
      <c r="C2" s="401" t="s">
        <v>265</v>
      </c>
      <c r="D2" s="401"/>
      <c r="E2" s="401"/>
      <c r="F2" s="401"/>
      <c r="G2" s="401"/>
      <c r="H2" s="401"/>
      <c r="I2" s="401"/>
    </row>
    <row r="3" spans="1:9" ht="24.95" customHeight="1" thickTop="1">
      <c r="A3" s="361"/>
      <c r="C3" s="370" t="s">
        <v>44</v>
      </c>
      <c r="D3" s="370" t="s">
        <v>45</v>
      </c>
      <c r="E3" s="210" t="s">
        <v>63</v>
      </c>
      <c r="F3" s="210" t="s">
        <v>64</v>
      </c>
      <c r="G3" s="210" t="s">
        <v>65</v>
      </c>
      <c r="H3" s="370" t="s">
        <v>46</v>
      </c>
      <c r="I3" s="370" t="s">
        <v>47</v>
      </c>
    </row>
    <row r="4" spans="1:9" ht="24.95" customHeight="1" thickBot="1">
      <c r="A4" s="361"/>
      <c r="C4" s="371"/>
      <c r="D4" s="371"/>
      <c r="E4" s="211" t="s">
        <v>66</v>
      </c>
      <c r="F4" s="211" t="s">
        <v>67</v>
      </c>
      <c r="G4" s="211" t="s">
        <v>68</v>
      </c>
      <c r="H4" s="371"/>
      <c r="I4" s="371"/>
    </row>
    <row r="5" spans="1:9" ht="32.25" customHeight="1">
      <c r="A5" s="361"/>
      <c r="C5" s="49">
        <v>1</v>
      </c>
      <c r="D5" s="54" t="s">
        <v>48</v>
      </c>
      <c r="E5" s="223">
        <v>319935.7</v>
      </c>
      <c r="F5" s="223">
        <v>240598.2</v>
      </c>
      <c r="G5" s="223">
        <f>E5-F5</f>
        <v>79337.5</v>
      </c>
      <c r="H5" s="11" t="s">
        <v>49</v>
      </c>
      <c r="I5" s="50">
        <v>1</v>
      </c>
    </row>
    <row r="6" spans="1:9" ht="32.25" customHeight="1">
      <c r="A6" s="361"/>
      <c r="C6" s="42">
        <v>2</v>
      </c>
      <c r="D6" s="46" t="s">
        <v>50</v>
      </c>
      <c r="E6" s="225">
        <f>E7+E8</f>
        <v>120959882.2</v>
      </c>
      <c r="F6" s="225">
        <f>F7+F8</f>
        <v>6534513.5999999996</v>
      </c>
      <c r="G6" s="225">
        <f>G7+G8</f>
        <v>114425368.59999999</v>
      </c>
      <c r="H6" s="5" t="s">
        <v>51</v>
      </c>
      <c r="I6" s="43">
        <v>2</v>
      </c>
    </row>
    <row r="7" spans="1:9" ht="32.25" customHeight="1">
      <c r="A7" s="361"/>
      <c r="C7" s="41" t="s">
        <v>212</v>
      </c>
      <c r="D7" s="46" t="s">
        <v>53</v>
      </c>
      <c r="E7" s="225">
        <v>120915820.3</v>
      </c>
      <c r="F7" s="225">
        <v>6529454.2999999998</v>
      </c>
      <c r="G7" s="225">
        <f t="shared" ref="G7:G11" si="0">E7-F7</f>
        <v>114386366</v>
      </c>
      <c r="H7" s="5" t="s">
        <v>70</v>
      </c>
      <c r="I7" s="43" t="s">
        <v>52</v>
      </c>
    </row>
    <row r="8" spans="1:9" ht="32.25" customHeight="1">
      <c r="A8" s="361"/>
      <c r="C8" s="41" t="s">
        <v>55</v>
      </c>
      <c r="D8" s="46" t="s">
        <v>56</v>
      </c>
      <c r="E8" s="225">
        <v>44061.9</v>
      </c>
      <c r="F8" s="225">
        <v>5059.3</v>
      </c>
      <c r="G8" s="225">
        <f>E8-F8</f>
        <v>39002.6</v>
      </c>
      <c r="H8" s="5" t="s">
        <v>57</v>
      </c>
      <c r="I8" s="43" t="s">
        <v>55</v>
      </c>
    </row>
    <row r="9" spans="1:9" s="140" customFormat="1" ht="32.25" customHeight="1">
      <c r="A9" s="361"/>
      <c r="C9" s="39" t="s">
        <v>58</v>
      </c>
      <c r="D9" s="13" t="s">
        <v>59</v>
      </c>
      <c r="E9" s="214">
        <v>4139076.1</v>
      </c>
      <c r="F9" s="214">
        <v>1668408</v>
      </c>
      <c r="G9" s="214">
        <f>E9-F9</f>
        <v>2470668.1</v>
      </c>
      <c r="H9" s="5" t="s">
        <v>60</v>
      </c>
      <c r="I9" s="38" t="s">
        <v>58</v>
      </c>
    </row>
    <row r="10" spans="1:9" ht="32.25" customHeight="1">
      <c r="A10" s="361"/>
      <c r="C10" s="41" t="s">
        <v>61</v>
      </c>
      <c r="D10" s="46" t="s">
        <v>62</v>
      </c>
      <c r="E10" s="214">
        <v>8863617.6999999993</v>
      </c>
      <c r="F10" s="214">
        <v>2515647.7000000002</v>
      </c>
      <c r="G10" s="214">
        <f t="shared" si="0"/>
        <v>6347969.9999999991</v>
      </c>
      <c r="H10" s="5" t="s">
        <v>0</v>
      </c>
      <c r="I10" s="43" t="s">
        <v>61</v>
      </c>
    </row>
    <row r="11" spans="1:9" s="140" customFormat="1" ht="32.25" customHeight="1">
      <c r="A11" s="187"/>
      <c r="C11" s="39" t="s">
        <v>1</v>
      </c>
      <c r="D11" s="13" t="s">
        <v>2</v>
      </c>
      <c r="E11" s="214">
        <v>630652.80000000005</v>
      </c>
      <c r="F11" s="214">
        <v>292723</v>
      </c>
      <c r="G11" s="214">
        <f t="shared" si="0"/>
        <v>337929.80000000005</v>
      </c>
      <c r="H11" s="5" t="s">
        <v>3</v>
      </c>
      <c r="I11" s="38" t="s">
        <v>1</v>
      </c>
    </row>
    <row r="12" spans="1:9" s="140" customFormat="1" ht="32.25" customHeight="1">
      <c r="A12" s="187"/>
      <c r="C12" s="39" t="s">
        <v>4</v>
      </c>
      <c r="D12" s="13" t="s">
        <v>282</v>
      </c>
      <c r="E12" s="214">
        <v>2630279.7000000002</v>
      </c>
      <c r="F12" s="214">
        <v>761973.9</v>
      </c>
      <c r="G12" s="214">
        <f>E12-F12</f>
        <v>1868305.8000000003</v>
      </c>
      <c r="H12" s="5" t="s">
        <v>5</v>
      </c>
      <c r="I12" s="38" t="s">
        <v>4</v>
      </c>
    </row>
    <row r="13" spans="1:9" s="140" customFormat="1" ht="32.25" customHeight="1">
      <c r="A13" s="187"/>
      <c r="C13" s="39" t="s">
        <v>6</v>
      </c>
      <c r="D13" s="13" t="s">
        <v>7</v>
      </c>
      <c r="E13" s="214">
        <v>7138435.2999999998</v>
      </c>
      <c r="F13" s="214">
        <v>565676.4</v>
      </c>
      <c r="G13" s="214">
        <f>E13-F13</f>
        <v>6572758.8999999994</v>
      </c>
      <c r="H13" s="139" t="s">
        <v>8</v>
      </c>
      <c r="I13" s="38" t="s">
        <v>6</v>
      </c>
    </row>
    <row r="14" spans="1:9" ht="32.25" customHeight="1">
      <c r="A14" s="186"/>
      <c r="C14" s="41" t="s">
        <v>9</v>
      </c>
      <c r="D14" s="46" t="s">
        <v>10</v>
      </c>
      <c r="E14" s="225">
        <f>E15+E16</f>
        <v>4149411</v>
      </c>
      <c r="F14" s="225">
        <f>F15+F16</f>
        <v>264527</v>
      </c>
      <c r="G14" s="225">
        <f>E14-F14</f>
        <v>3884884</v>
      </c>
      <c r="H14" s="57" t="s">
        <v>11</v>
      </c>
      <c r="I14" s="43" t="s">
        <v>9</v>
      </c>
    </row>
    <row r="15" spans="1:9" s="140" customFormat="1" ht="32.25" customHeight="1">
      <c r="A15" s="187"/>
      <c r="C15" s="39" t="s">
        <v>213</v>
      </c>
      <c r="D15" s="13" t="s">
        <v>13</v>
      </c>
      <c r="E15" s="225">
        <v>4149411</v>
      </c>
      <c r="F15" s="225">
        <v>264527</v>
      </c>
      <c r="G15" s="225">
        <f>E15-F15</f>
        <v>3884884</v>
      </c>
      <c r="H15" s="5" t="s">
        <v>14</v>
      </c>
      <c r="I15" s="38" t="s">
        <v>12</v>
      </c>
    </row>
    <row r="16" spans="1:9" ht="32.25" customHeight="1">
      <c r="A16" s="186"/>
      <c r="C16" s="41" t="s">
        <v>214</v>
      </c>
      <c r="D16" s="46" t="s">
        <v>16</v>
      </c>
      <c r="E16" s="225">
        <v>0</v>
      </c>
      <c r="F16" s="225">
        <v>0</v>
      </c>
      <c r="G16" s="225">
        <v>0</v>
      </c>
      <c r="H16" s="5" t="s">
        <v>17</v>
      </c>
      <c r="I16" s="38" t="s">
        <v>15</v>
      </c>
    </row>
    <row r="17" spans="1:9" ht="32.25" customHeight="1">
      <c r="A17" s="186"/>
      <c r="C17" s="41" t="s">
        <v>18</v>
      </c>
      <c r="D17" s="46" t="s">
        <v>19</v>
      </c>
      <c r="E17" s="225">
        <f>E18+E19</f>
        <v>54781143.899999999</v>
      </c>
      <c r="F17" s="225">
        <f>F18+F19</f>
        <v>10590532.6</v>
      </c>
      <c r="G17" s="225">
        <f>G18+G19</f>
        <v>44190611.299999997</v>
      </c>
      <c r="H17" s="5" t="s">
        <v>20</v>
      </c>
      <c r="I17" s="43" t="s">
        <v>18</v>
      </c>
    </row>
    <row r="18" spans="1:9" ht="32.25" customHeight="1">
      <c r="A18" s="186"/>
      <c r="C18" s="41" t="s">
        <v>215</v>
      </c>
      <c r="D18" s="46" t="s">
        <v>91</v>
      </c>
      <c r="E18" s="214">
        <v>54781143.899999999</v>
      </c>
      <c r="F18" s="214">
        <v>10590532.6</v>
      </c>
      <c r="G18" s="214">
        <f>E18-F18</f>
        <v>44190611.299999997</v>
      </c>
      <c r="H18" s="5" t="s">
        <v>90</v>
      </c>
      <c r="I18" s="43" t="s">
        <v>21</v>
      </c>
    </row>
    <row r="19" spans="1:9" ht="32.25" customHeight="1" thickBot="1">
      <c r="A19" s="186"/>
      <c r="C19" s="44" t="s">
        <v>216</v>
      </c>
      <c r="D19" s="47" t="s">
        <v>23</v>
      </c>
      <c r="E19" s="225">
        <v>0</v>
      </c>
      <c r="F19" s="225">
        <v>0</v>
      </c>
      <c r="G19" s="225">
        <v>0</v>
      </c>
      <c r="H19" s="14" t="s">
        <v>71</v>
      </c>
      <c r="I19" s="45" t="s">
        <v>22</v>
      </c>
    </row>
    <row r="20" spans="1:9" ht="32.25" customHeight="1" thickBot="1">
      <c r="A20" s="186"/>
      <c r="C20" s="414" t="s">
        <v>25</v>
      </c>
      <c r="D20" s="414"/>
      <c r="E20" s="216">
        <f>E5+E7+E8+E9+E10+E11+E12+E13+E15+E18</f>
        <v>203612434.40000001</v>
      </c>
      <c r="F20" s="216">
        <f>F5+F7+F8+F9+F10+F11+F12+F13+F15+F18</f>
        <v>23434600.399999999</v>
      </c>
      <c r="G20" s="216">
        <f>G5+G7+G8+G9+G10+G11+G12+G13+G15+G18</f>
        <v>180177834</v>
      </c>
      <c r="H20" s="424" t="s">
        <v>26</v>
      </c>
      <c r="I20" s="424"/>
    </row>
    <row r="21" spans="1:9" ht="15.75" customHeight="1" thickTop="1">
      <c r="A21" s="186"/>
      <c r="C21" s="58"/>
      <c r="D21" s="58"/>
      <c r="E21" s="160"/>
      <c r="F21" s="160"/>
      <c r="G21" s="160"/>
    </row>
    <row r="22" spans="1:9" ht="19.5" customHeight="1">
      <c r="A22" s="188">
        <v>18</v>
      </c>
      <c r="C22" s="59"/>
      <c r="E22" s="135"/>
      <c r="F22" s="60"/>
      <c r="G22" s="60"/>
    </row>
    <row r="23" spans="1:9" ht="36.75" customHeight="1">
      <c r="C23" s="59"/>
    </row>
    <row r="24" spans="1:9" ht="36.75" customHeight="1">
      <c r="C24" s="59"/>
      <c r="E24" s="60"/>
      <c r="F24" s="60"/>
      <c r="G24" s="60"/>
    </row>
    <row r="25" spans="1:9">
      <c r="C25" s="59"/>
      <c r="E25" s="60"/>
      <c r="F25" s="60"/>
      <c r="G25" s="60"/>
    </row>
    <row r="26" spans="1:9">
      <c r="E26" s="60"/>
      <c r="F26" s="60"/>
      <c r="G26" s="60"/>
    </row>
    <row r="27" spans="1:9">
      <c r="E27" s="206"/>
      <c r="F27" s="206"/>
      <c r="G27" s="206"/>
    </row>
  </sheetData>
  <mergeCells count="9">
    <mergeCell ref="I3:I4"/>
    <mergeCell ref="H20:I20"/>
    <mergeCell ref="C1:I1"/>
    <mergeCell ref="C2:I2"/>
    <mergeCell ref="A1:A10"/>
    <mergeCell ref="C20:D20"/>
    <mergeCell ref="C3:C4"/>
    <mergeCell ref="D3:D4"/>
    <mergeCell ref="H3:H4"/>
  </mergeCells>
  <phoneticPr fontId="2" type="noConversion"/>
  <printOptions horizontalCentered="1" verticalCentered="1"/>
  <pageMargins left="0.37" right="0.24" top="0.45" bottom="0.34" header="0.26" footer="0.196850393700787"/>
  <pageSetup paperSize="9" scale="83" orientation="landscape" r:id="rId1"/>
  <headerFooter alignWithMargins="0">
    <oddFooter>&amp;C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8"/>
  <sheetViews>
    <sheetView rightToLeft="1" view="pageBreakPreview" topLeftCell="C7" zoomScaleSheetLayoutView="100" workbookViewId="0">
      <selection activeCell="C6" sqref="C6"/>
    </sheetView>
  </sheetViews>
  <sheetFormatPr defaultRowHeight="12.75"/>
  <cols>
    <col min="1" max="1" width="5.140625" style="36" customWidth="1"/>
    <col min="2" max="2" width="3.85546875" style="36" customWidth="1"/>
    <col min="3" max="3" width="6.42578125" style="36" customWidth="1"/>
    <col min="4" max="4" width="26.7109375" style="36" customWidth="1"/>
    <col min="5" max="7" width="25.42578125" style="36" customWidth="1"/>
    <col min="8" max="8" width="37.7109375" style="36" customWidth="1"/>
    <col min="9" max="9" width="6.7109375" style="36" customWidth="1"/>
    <col min="10" max="16384" width="9.140625" style="36"/>
  </cols>
  <sheetData>
    <row r="1" spans="1:9" s="104" customFormat="1" ht="24" customHeight="1">
      <c r="A1" s="361" t="s">
        <v>208</v>
      </c>
      <c r="C1" s="400" t="s">
        <v>266</v>
      </c>
      <c r="D1" s="400"/>
      <c r="E1" s="400"/>
      <c r="F1" s="400"/>
      <c r="G1" s="400"/>
      <c r="H1" s="400"/>
      <c r="I1" s="400"/>
    </row>
    <row r="2" spans="1:9" s="104" customFormat="1" ht="39" customHeight="1" thickBot="1">
      <c r="A2" s="361"/>
      <c r="C2" s="401" t="s">
        <v>267</v>
      </c>
      <c r="D2" s="401"/>
      <c r="E2" s="401"/>
      <c r="F2" s="401"/>
      <c r="G2" s="401"/>
      <c r="H2" s="401"/>
      <c r="I2" s="401"/>
    </row>
    <row r="3" spans="1:9" ht="24.95" customHeight="1" thickTop="1">
      <c r="A3" s="361"/>
      <c r="C3" s="370" t="s">
        <v>44</v>
      </c>
      <c r="D3" s="370" t="s">
        <v>45</v>
      </c>
      <c r="E3" s="210" t="s">
        <v>33</v>
      </c>
      <c r="F3" s="210" t="s">
        <v>35</v>
      </c>
      <c r="G3" s="210" t="s">
        <v>65</v>
      </c>
      <c r="H3" s="370" t="s">
        <v>46</v>
      </c>
      <c r="I3" s="370" t="s">
        <v>47</v>
      </c>
    </row>
    <row r="4" spans="1:9" ht="24.95" customHeight="1" thickBot="1">
      <c r="A4" s="361"/>
      <c r="C4" s="371"/>
      <c r="D4" s="371"/>
      <c r="E4" s="211" t="s">
        <v>32</v>
      </c>
      <c r="F4" s="211" t="s">
        <v>69</v>
      </c>
      <c r="G4" s="211" t="s">
        <v>68</v>
      </c>
      <c r="H4" s="371"/>
      <c r="I4" s="371"/>
    </row>
    <row r="5" spans="1:9" ht="28.5" customHeight="1">
      <c r="A5" s="361"/>
      <c r="C5" s="49">
        <v>1</v>
      </c>
      <c r="D5" s="54" t="s">
        <v>48</v>
      </c>
      <c r="E5" s="223">
        <v>32884.300000000003</v>
      </c>
      <c r="F5" s="223">
        <v>46453.2</v>
      </c>
      <c r="G5" s="229">
        <f>E5+F5</f>
        <v>79337.5</v>
      </c>
      <c r="H5" s="11" t="s">
        <v>49</v>
      </c>
      <c r="I5" s="50">
        <v>1</v>
      </c>
    </row>
    <row r="6" spans="1:9" ht="28.5" customHeight="1">
      <c r="A6" s="361"/>
      <c r="C6" s="42">
        <v>2</v>
      </c>
      <c r="D6" s="46" t="s">
        <v>50</v>
      </c>
      <c r="E6" s="225">
        <f>E7+E8</f>
        <v>1871488.5</v>
      </c>
      <c r="F6" s="225">
        <f>F7+F8</f>
        <v>112553880.09999999</v>
      </c>
      <c r="G6" s="225">
        <f>G7+G8</f>
        <v>114425368.59999999</v>
      </c>
      <c r="H6" s="5" t="s">
        <v>51</v>
      </c>
      <c r="I6" s="43">
        <v>2</v>
      </c>
    </row>
    <row r="7" spans="1:9" ht="28.5" customHeight="1">
      <c r="A7" s="361"/>
      <c r="C7" s="41" t="s">
        <v>212</v>
      </c>
      <c r="D7" s="46" t="s">
        <v>53</v>
      </c>
      <c r="E7" s="225">
        <v>1830181.9</v>
      </c>
      <c r="F7" s="225">
        <v>112556184.09999999</v>
      </c>
      <c r="G7" s="225">
        <f>E7+F7</f>
        <v>114386366</v>
      </c>
      <c r="H7" s="5" t="s">
        <v>70</v>
      </c>
      <c r="I7" s="43" t="s">
        <v>52</v>
      </c>
    </row>
    <row r="8" spans="1:9" ht="28.5" customHeight="1">
      <c r="A8" s="361"/>
      <c r="C8" s="41" t="s">
        <v>55</v>
      </c>
      <c r="D8" s="46" t="s">
        <v>56</v>
      </c>
      <c r="E8" s="225">
        <v>41306.6</v>
      </c>
      <c r="F8" s="225">
        <v>-2304</v>
      </c>
      <c r="G8" s="225">
        <f t="shared" ref="G8:G11" si="0">E8+F8</f>
        <v>39002.6</v>
      </c>
      <c r="H8" s="5" t="s">
        <v>57</v>
      </c>
      <c r="I8" s="43" t="s">
        <v>55</v>
      </c>
    </row>
    <row r="9" spans="1:9" s="140" customFormat="1" ht="28.5" customHeight="1">
      <c r="A9" s="361"/>
      <c r="C9" s="39" t="s">
        <v>58</v>
      </c>
      <c r="D9" s="13" t="s">
        <v>59</v>
      </c>
      <c r="E9" s="214">
        <v>1560248.1</v>
      </c>
      <c r="F9" s="214">
        <v>910420</v>
      </c>
      <c r="G9" s="214">
        <f t="shared" si="0"/>
        <v>2470668.1</v>
      </c>
      <c r="H9" s="5" t="s">
        <v>60</v>
      </c>
      <c r="I9" s="38" t="s">
        <v>58</v>
      </c>
    </row>
    <row r="10" spans="1:9" ht="28.5" customHeight="1">
      <c r="A10" s="361"/>
      <c r="C10" s="41" t="s">
        <v>61</v>
      </c>
      <c r="D10" s="46" t="s">
        <v>62</v>
      </c>
      <c r="E10" s="214">
        <v>1402068.2</v>
      </c>
      <c r="F10" s="214">
        <v>4945901.8</v>
      </c>
      <c r="G10" s="214">
        <f t="shared" si="0"/>
        <v>6347970</v>
      </c>
      <c r="H10" s="5" t="s">
        <v>0</v>
      </c>
      <c r="I10" s="43" t="s">
        <v>61</v>
      </c>
    </row>
    <row r="11" spans="1:9" s="140" customFormat="1" ht="28.5" customHeight="1">
      <c r="A11" s="187"/>
      <c r="C11" s="39" t="s">
        <v>1</v>
      </c>
      <c r="D11" s="13" t="s">
        <v>2</v>
      </c>
      <c r="E11" s="214">
        <v>239512.4</v>
      </c>
      <c r="F11" s="214">
        <v>98417.4</v>
      </c>
      <c r="G11" s="214">
        <f t="shared" si="0"/>
        <v>337929.8</v>
      </c>
      <c r="H11" s="5" t="s">
        <v>3</v>
      </c>
      <c r="I11" s="38" t="s">
        <v>1</v>
      </c>
    </row>
    <row r="12" spans="1:9" s="140" customFormat="1" ht="28.5" customHeight="1">
      <c r="A12" s="187"/>
      <c r="C12" s="39" t="s">
        <v>4</v>
      </c>
      <c r="D12" s="13" t="s">
        <v>282</v>
      </c>
      <c r="E12" s="214">
        <v>772082.4</v>
      </c>
      <c r="F12" s="214">
        <v>1096223.3999999999</v>
      </c>
      <c r="G12" s="214">
        <f>E12+F12</f>
        <v>1868305.7999999998</v>
      </c>
      <c r="H12" s="5" t="s">
        <v>5</v>
      </c>
      <c r="I12" s="38" t="s">
        <v>4</v>
      </c>
    </row>
    <row r="13" spans="1:9" s="140" customFormat="1" ht="28.5" customHeight="1">
      <c r="A13" s="187"/>
      <c r="C13" s="39" t="s">
        <v>6</v>
      </c>
      <c r="D13" s="13" t="s">
        <v>7</v>
      </c>
      <c r="E13" s="214">
        <v>733943.9</v>
      </c>
      <c r="F13" s="214">
        <v>5838815</v>
      </c>
      <c r="G13" s="214">
        <f>E13+F13</f>
        <v>6572758.9000000004</v>
      </c>
      <c r="H13" s="139" t="s">
        <v>8</v>
      </c>
      <c r="I13" s="38" t="s">
        <v>6</v>
      </c>
    </row>
    <row r="14" spans="1:9" ht="28.5" customHeight="1">
      <c r="A14" s="186"/>
      <c r="C14" s="41" t="s">
        <v>9</v>
      </c>
      <c r="D14" s="46" t="s">
        <v>10</v>
      </c>
      <c r="E14" s="214">
        <f>E15+E16</f>
        <v>432360</v>
      </c>
      <c r="F14" s="214">
        <f>F15+F16</f>
        <v>3452524</v>
      </c>
      <c r="G14" s="214">
        <f>E14+F14</f>
        <v>3884884</v>
      </c>
      <c r="H14" s="57" t="s">
        <v>11</v>
      </c>
      <c r="I14" s="43" t="s">
        <v>9</v>
      </c>
    </row>
    <row r="15" spans="1:9" s="140" customFormat="1" ht="28.5" customHeight="1">
      <c r="A15" s="187"/>
      <c r="C15" s="39" t="s">
        <v>213</v>
      </c>
      <c r="D15" s="13" t="s">
        <v>13</v>
      </c>
      <c r="E15" s="214">
        <v>432360</v>
      </c>
      <c r="F15" s="214">
        <v>3452524</v>
      </c>
      <c r="G15" s="214">
        <f>E15+F15</f>
        <v>3884884</v>
      </c>
      <c r="H15" s="5" t="s">
        <v>14</v>
      </c>
      <c r="I15" s="38" t="s">
        <v>12</v>
      </c>
    </row>
    <row r="16" spans="1:9" ht="28.5" customHeight="1">
      <c r="A16" s="186"/>
      <c r="C16" s="41" t="s">
        <v>214</v>
      </c>
      <c r="D16" s="46" t="s">
        <v>16</v>
      </c>
      <c r="E16" s="214">
        <v>0</v>
      </c>
      <c r="F16" s="214">
        <v>0</v>
      </c>
      <c r="G16" s="214">
        <v>0</v>
      </c>
      <c r="H16" s="5" t="s">
        <v>17</v>
      </c>
      <c r="I16" s="43" t="s">
        <v>15</v>
      </c>
    </row>
    <row r="17" spans="1:9" ht="28.5" customHeight="1">
      <c r="A17" s="186"/>
      <c r="C17" s="41" t="s">
        <v>18</v>
      </c>
      <c r="D17" s="46" t="s">
        <v>19</v>
      </c>
      <c r="E17" s="214">
        <f>E18+E19</f>
        <v>42596793</v>
      </c>
      <c r="F17" s="214">
        <f>F18+F19</f>
        <v>1593818.3</v>
      </c>
      <c r="G17" s="214">
        <f>G18+G19</f>
        <v>44190611.299999997</v>
      </c>
      <c r="H17" s="5" t="s">
        <v>20</v>
      </c>
      <c r="I17" s="43" t="s">
        <v>18</v>
      </c>
    </row>
    <row r="18" spans="1:9" ht="28.5" customHeight="1">
      <c r="A18" s="186"/>
      <c r="C18" s="41" t="s">
        <v>215</v>
      </c>
      <c r="D18" s="46" t="s">
        <v>91</v>
      </c>
      <c r="E18" s="214">
        <v>42596793</v>
      </c>
      <c r="F18" s="214">
        <v>1593818.3</v>
      </c>
      <c r="G18" s="214">
        <f>E18+F18</f>
        <v>44190611.299999997</v>
      </c>
      <c r="H18" s="5" t="s">
        <v>90</v>
      </c>
      <c r="I18" s="43" t="s">
        <v>21</v>
      </c>
    </row>
    <row r="19" spans="1:9" ht="28.5" customHeight="1" thickBot="1">
      <c r="A19" s="186"/>
      <c r="C19" s="44" t="s">
        <v>216</v>
      </c>
      <c r="D19" s="47" t="s">
        <v>23</v>
      </c>
      <c r="E19" s="225">
        <v>0</v>
      </c>
      <c r="F19" s="225">
        <v>0</v>
      </c>
      <c r="G19" s="225">
        <v>0</v>
      </c>
      <c r="H19" s="14" t="s">
        <v>71</v>
      </c>
      <c r="I19" s="45" t="s">
        <v>22</v>
      </c>
    </row>
    <row r="20" spans="1:9" ht="28.5" customHeight="1" thickBot="1">
      <c r="A20" s="186"/>
      <c r="C20" s="414" t="s">
        <v>25</v>
      </c>
      <c r="D20" s="414"/>
      <c r="E20" s="216">
        <f>E5+E7+E8+E9+E10+E11+E12+E13+E15+E18</f>
        <v>49641380.800000004</v>
      </c>
      <c r="F20" s="216">
        <f>F5+F7+F8+F9+F10+F11+F12+F13+F15+F18</f>
        <v>130536453.2</v>
      </c>
      <c r="G20" s="216">
        <f>G5+G7+G8+G9+G10+G11+G12+G13+G15+G18</f>
        <v>180177834</v>
      </c>
      <c r="H20" s="424" t="s">
        <v>26</v>
      </c>
      <c r="I20" s="424"/>
    </row>
    <row r="21" spans="1:9" ht="13.5" thickTop="1">
      <c r="A21" s="186"/>
      <c r="C21" s="58"/>
      <c r="D21" s="58"/>
      <c r="E21" s="160"/>
      <c r="F21" s="160"/>
      <c r="G21" s="160"/>
      <c r="H21" s="58"/>
      <c r="I21" s="58"/>
    </row>
    <row r="22" spans="1:9" ht="17.25">
      <c r="A22" s="188">
        <v>19</v>
      </c>
      <c r="C22" s="59"/>
      <c r="E22" s="161"/>
      <c r="F22" s="161"/>
      <c r="G22" s="161"/>
    </row>
    <row r="23" spans="1:9">
      <c r="C23" s="59"/>
      <c r="D23" s="37"/>
      <c r="E23" s="61"/>
      <c r="F23" s="61"/>
      <c r="G23" s="61"/>
      <c r="H23" s="37"/>
    </row>
    <row r="24" spans="1:9">
      <c r="C24" s="59"/>
    </row>
    <row r="25" spans="1:9">
      <c r="C25" s="59"/>
      <c r="E25" s="60"/>
      <c r="F25" s="60"/>
      <c r="G25" s="60"/>
    </row>
    <row r="26" spans="1:9">
      <c r="G26" s="60"/>
    </row>
    <row r="27" spans="1:9">
      <c r="E27" s="60"/>
      <c r="F27" s="60"/>
      <c r="G27" s="60"/>
    </row>
    <row r="28" spans="1:9">
      <c r="E28" s="206"/>
      <c r="F28" s="206"/>
      <c r="G28" s="60"/>
    </row>
    <row r="30" spans="1:9">
      <c r="E30" s="60"/>
      <c r="F30" s="60"/>
      <c r="G30" s="60"/>
    </row>
    <row r="32" spans="1:9">
      <c r="E32" s="60"/>
      <c r="F32" s="60"/>
      <c r="G32" s="60"/>
    </row>
    <row r="34" spans="5:7">
      <c r="E34" s="60"/>
      <c r="F34" s="60"/>
      <c r="G34" s="60"/>
    </row>
    <row r="35" spans="5:7">
      <c r="E35" s="60"/>
      <c r="F35" s="60"/>
      <c r="G35" s="60"/>
    </row>
    <row r="52" spans="4:9" ht="15.75">
      <c r="D52" s="368"/>
      <c r="E52" s="368"/>
      <c r="F52" s="368"/>
      <c r="G52" s="368"/>
      <c r="H52" s="368"/>
      <c r="I52" s="368"/>
    </row>
    <row r="53" spans="4:9" ht="30" customHeight="1">
      <c r="D53" s="419"/>
      <c r="E53" s="419"/>
      <c r="F53" s="419"/>
      <c r="G53" s="419"/>
      <c r="H53" s="419"/>
      <c r="I53" s="419"/>
    </row>
    <row r="58" spans="4:9">
      <c r="D58" s="425"/>
      <c r="E58" s="425"/>
      <c r="F58" s="425"/>
      <c r="G58" s="425"/>
      <c r="H58" s="425"/>
      <c r="I58" s="425"/>
    </row>
  </sheetData>
  <mergeCells count="12">
    <mergeCell ref="A1:A10"/>
    <mergeCell ref="C1:I1"/>
    <mergeCell ref="C2:I2"/>
    <mergeCell ref="H3:H4"/>
    <mergeCell ref="I3:I4"/>
    <mergeCell ref="C3:C4"/>
    <mergeCell ref="D3:D4"/>
    <mergeCell ref="D58:I58"/>
    <mergeCell ref="D52:I52"/>
    <mergeCell ref="D53:I53"/>
    <mergeCell ref="H20:I20"/>
    <mergeCell ref="C20:D20"/>
  </mergeCells>
  <phoneticPr fontId="2" type="noConversion"/>
  <printOptions horizontalCentered="1" verticalCentered="1"/>
  <pageMargins left="0.196850393700787" right="0.196850393700787" top="0.46" bottom="0.47" header="0.23" footer="0.31"/>
  <pageSetup paperSize="9" scale="88" orientation="landscape" r:id="rId1"/>
  <headerFooter alignWithMargins="0"/>
  <rowBreaks count="1" manualBreakCount="1">
    <brk id="22" min="2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2"/>
  <sheetViews>
    <sheetView rightToLeft="1" view="pageBreakPreview" topLeftCell="A10" zoomScaleSheetLayoutView="100" workbookViewId="0">
      <selection activeCell="C6" sqref="C6"/>
    </sheetView>
  </sheetViews>
  <sheetFormatPr defaultRowHeight="12.75"/>
  <cols>
    <col min="1" max="1" width="4.85546875" style="1" customWidth="1"/>
    <col min="2" max="2" width="4" style="1" customWidth="1"/>
    <col min="3" max="3" width="6.42578125" style="1" customWidth="1"/>
    <col min="4" max="4" width="26.7109375" style="1" customWidth="1"/>
    <col min="5" max="7" width="24.5703125" style="1" customWidth="1"/>
    <col min="8" max="8" width="28.140625" style="1" customWidth="1"/>
    <col min="9" max="9" width="6.140625" style="1" customWidth="1"/>
    <col min="10" max="16384" width="9.140625" style="1"/>
  </cols>
  <sheetData>
    <row r="1" spans="1:9" s="105" customFormat="1" ht="24" customHeight="1">
      <c r="A1" s="361" t="s">
        <v>208</v>
      </c>
      <c r="C1" s="400" t="s">
        <v>268</v>
      </c>
      <c r="D1" s="400"/>
      <c r="E1" s="400"/>
      <c r="F1" s="400"/>
      <c r="G1" s="400"/>
      <c r="H1" s="400"/>
      <c r="I1" s="400"/>
    </row>
    <row r="2" spans="1:9" s="105" customFormat="1" ht="39" customHeight="1" thickBot="1">
      <c r="A2" s="361"/>
      <c r="C2" s="401" t="s">
        <v>269</v>
      </c>
      <c r="D2" s="401"/>
      <c r="E2" s="401"/>
      <c r="F2" s="401"/>
      <c r="G2" s="401"/>
      <c r="H2" s="401"/>
      <c r="I2" s="401"/>
    </row>
    <row r="3" spans="1:9" ht="24.95" customHeight="1" thickTop="1">
      <c r="A3" s="361"/>
      <c r="C3" s="370" t="s">
        <v>44</v>
      </c>
      <c r="D3" s="370" t="s">
        <v>45</v>
      </c>
      <c r="E3" s="210" t="s">
        <v>63</v>
      </c>
      <c r="F3" s="210" t="s">
        <v>64</v>
      </c>
      <c r="G3" s="210" t="s">
        <v>65</v>
      </c>
      <c r="H3" s="370" t="s">
        <v>46</v>
      </c>
      <c r="I3" s="370" t="s">
        <v>47</v>
      </c>
    </row>
    <row r="4" spans="1:9" ht="24.95" customHeight="1" thickBot="1">
      <c r="A4" s="361"/>
      <c r="C4" s="371"/>
      <c r="D4" s="371"/>
      <c r="E4" s="211" t="s">
        <v>66</v>
      </c>
      <c r="F4" s="211" t="s">
        <v>67</v>
      </c>
      <c r="G4" s="211" t="s">
        <v>68</v>
      </c>
      <c r="H4" s="371"/>
      <c r="I4" s="371"/>
    </row>
    <row r="5" spans="1:9" ht="30.75" customHeight="1">
      <c r="A5" s="361"/>
      <c r="C5" s="49">
        <v>1</v>
      </c>
      <c r="D5" s="54" t="s">
        <v>48</v>
      </c>
      <c r="E5" s="222">
        <v>14748105</v>
      </c>
      <c r="F5" s="223">
        <v>4416268.0999999996</v>
      </c>
      <c r="G5" s="224">
        <f>E5-F5</f>
        <v>10331836.9</v>
      </c>
      <c r="H5" s="11" t="s">
        <v>49</v>
      </c>
      <c r="I5" s="50">
        <v>1</v>
      </c>
    </row>
    <row r="6" spans="1:9" ht="30.75" customHeight="1">
      <c r="A6" s="361"/>
      <c r="C6" s="42">
        <v>2</v>
      </c>
      <c r="D6" s="46" t="s">
        <v>50</v>
      </c>
      <c r="E6" s="225">
        <f>E7+E8</f>
        <v>656226.69999999995</v>
      </c>
      <c r="F6" s="225">
        <f>F7+F8</f>
        <v>249956.8</v>
      </c>
      <c r="G6" s="225">
        <f>G8</f>
        <v>406269.89999999997</v>
      </c>
      <c r="H6" s="5" t="s">
        <v>51</v>
      </c>
      <c r="I6" s="43">
        <v>2</v>
      </c>
    </row>
    <row r="7" spans="1:9" ht="30.75" customHeight="1">
      <c r="A7" s="361"/>
      <c r="C7" s="41" t="s">
        <v>212</v>
      </c>
      <c r="D7" s="46" t="s">
        <v>53</v>
      </c>
      <c r="E7" s="214">
        <v>0</v>
      </c>
      <c r="F7" s="214">
        <v>0</v>
      </c>
      <c r="G7" s="214">
        <v>0</v>
      </c>
      <c r="H7" s="5" t="s">
        <v>70</v>
      </c>
      <c r="I7" s="43" t="s">
        <v>52</v>
      </c>
    </row>
    <row r="8" spans="1:9" ht="30.75" customHeight="1">
      <c r="A8" s="361"/>
      <c r="C8" s="41" t="s">
        <v>55</v>
      </c>
      <c r="D8" s="46" t="s">
        <v>56</v>
      </c>
      <c r="E8" s="214">
        <v>656226.69999999995</v>
      </c>
      <c r="F8" s="214">
        <v>249956.8</v>
      </c>
      <c r="G8" s="214">
        <f>E8-F8</f>
        <v>406269.89999999997</v>
      </c>
      <c r="H8" s="5" t="s">
        <v>57</v>
      </c>
      <c r="I8" s="43" t="s">
        <v>55</v>
      </c>
    </row>
    <row r="9" spans="1:9" s="116" customFormat="1" ht="30.75" customHeight="1">
      <c r="A9" s="361"/>
      <c r="C9" s="39" t="s">
        <v>58</v>
      </c>
      <c r="D9" s="13" t="s">
        <v>59</v>
      </c>
      <c r="E9" s="214">
        <v>8144701.7999999998</v>
      </c>
      <c r="F9" s="214">
        <v>4712408.5</v>
      </c>
      <c r="G9" s="214">
        <f>E9-F9</f>
        <v>3432293.3</v>
      </c>
      <c r="H9" s="5" t="s">
        <v>60</v>
      </c>
      <c r="I9" s="38" t="s">
        <v>58</v>
      </c>
    </row>
    <row r="10" spans="1:9" ht="30.75" customHeight="1">
      <c r="A10" s="361"/>
      <c r="C10" s="41" t="s">
        <v>61</v>
      </c>
      <c r="D10" s="46" t="s">
        <v>62</v>
      </c>
      <c r="E10" s="214">
        <v>2912868.4</v>
      </c>
      <c r="F10" s="214">
        <v>1165147.3999999999</v>
      </c>
      <c r="G10" s="214">
        <f t="shared" ref="G10:G11" si="0">E10-F10</f>
        <v>1747721</v>
      </c>
      <c r="H10" s="5" t="s">
        <v>0</v>
      </c>
      <c r="I10" s="43" t="s">
        <v>61</v>
      </c>
    </row>
    <row r="11" spans="1:9" s="116" customFormat="1" ht="30.75" customHeight="1">
      <c r="A11" s="181"/>
      <c r="C11" s="39" t="s">
        <v>1</v>
      </c>
      <c r="D11" s="13" t="s">
        <v>2</v>
      </c>
      <c r="E11" s="214">
        <v>32371864.899999999</v>
      </c>
      <c r="F11" s="214">
        <v>14133541.699999999</v>
      </c>
      <c r="G11" s="214">
        <f t="shared" si="0"/>
        <v>18238323.199999999</v>
      </c>
      <c r="H11" s="5" t="s">
        <v>3</v>
      </c>
      <c r="I11" s="38" t="s">
        <v>1</v>
      </c>
    </row>
    <row r="12" spans="1:9" s="116" customFormat="1" ht="30.75" customHeight="1">
      <c r="A12" s="181"/>
      <c r="C12" s="39" t="s">
        <v>4</v>
      </c>
      <c r="D12" s="13" t="s">
        <v>282</v>
      </c>
      <c r="E12" s="226">
        <v>34568922.700000003</v>
      </c>
      <c r="F12" s="214">
        <v>12400195.1</v>
      </c>
      <c r="G12" s="214">
        <f t="shared" ref="G12:G16" si="1">E12-F12</f>
        <v>22168727.600000001</v>
      </c>
      <c r="H12" s="5" t="s">
        <v>5</v>
      </c>
      <c r="I12" s="38" t="s">
        <v>4</v>
      </c>
    </row>
    <row r="13" spans="1:9" s="116" customFormat="1" ht="30.75" customHeight="1">
      <c r="A13" s="181"/>
      <c r="C13" s="39" t="s">
        <v>6</v>
      </c>
      <c r="D13" s="13" t="s">
        <v>7</v>
      </c>
      <c r="E13" s="227">
        <v>24328239.899999999</v>
      </c>
      <c r="F13" s="214">
        <v>7010630.9000000004</v>
      </c>
      <c r="G13" s="214">
        <f t="shared" si="1"/>
        <v>17317609</v>
      </c>
      <c r="H13" s="139" t="s">
        <v>8</v>
      </c>
      <c r="I13" s="38" t="s">
        <v>6</v>
      </c>
    </row>
    <row r="14" spans="1:9" ht="30.75" customHeight="1">
      <c r="A14" s="180"/>
      <c r="C14" s="41" t="s">
        <v>9</v>
      </c>
      <c r="D14" s="46" t="s">
        <v>10</v>
      </c>
      <c r="E14" s="214">
        <f>E15+E16</f>
        <v>22039206.900000002</v>
      </c>
      <c r="F14" s="214">
        <f>F15+F16</f>
        <v>3594768.4000000004</v>
      </c>
      <c r="G14" s="214">
        <f t="shared" si="1"/>
        <v>18444438.5</v>
      </c>
      <c r="H14" s="57" t="s">
        <v>11</v>
      </c>
      <c r="I14" s="43" t="s">
        <v>9</v>
      </c>
    </row>
    <row r="15" spans="1:9" s="116" customFormat="1" ht="30.75" customHeight="1">
      <c r="A15" s="181"/>
      <c r="C15" s="39" t="s">
        <v>213</v>
      </c>
      <c r="D15" s="13" t="s">
        <v>13</v>
      </c>
      <c r="E15" s="214">
        <v>2543831.2999999998</v>
      </c>
      <c r="F15" s="214">
        <v>1028363.2</v>
      </c>
      <c r="G15" s="214">
        <f t="shared" si="1"/>
        <v>1515468.0999999999</v>
      </c>
      <c r="H15" s="5" t="s">
        <v>14</v>
      </c>
      <c r="I15" s="38" t="s">
        <v>12</v>
      </c>
    </row>
    <row r="16" spans="1:9" ht="30.75" customHeight="1">
      <c r="A16" s="180"/>
      <c r="C16" s="41" t="s">
        <v>214</v>
      </c>
      <c r="D16" s="46" t="s">
        <v>16</v>
      </c>
      <c r="E16" s="226">
        <v>19495375.600000001</v>
      </c>
      <c r="F16" s="214">
        <v>2566405.2000000002</v>
      </c>
      <c r="G16" s="214">
        <f t="shared" si="1"/>
        <v>16928970.400000002</v>
      </c>
      <c r="H16" s="5" t="s">
        <v>17</v>
      </c>
      <c r="I16" s="38" t="s">
        <v>15</v>
      </c>
    </row>
    <row r="17" spans="1:9" ht="30.75" customHeight="1">
      <c r="A17" s="180"/>
      <c r="C17" s="41" t="s">
        <v>18</v>
      </c>
      <c r="D17" s="46" t="s">
        <v>19</v>
      </c>
      <c r="E17" s="226">
        <f>E18+E19</f>
        <v>12258286.300000001</v>
      </c>
      <c r="F17" s="214">
        <f>F18+F19</f>
        <v>3038695.3</v>
      </c>
      <c r="G17" s="214">
        <f>E17-F17</f>
        <v>9219591</v>
      </c>
      <c r="H17" s="5" t="s">
        <v>20</v>
      </c>
      <c r="I17" s="43" t="s">
        <v>18</v>
      </c>
    </row>
    <row r="18" spans="1:9" ht="30.75" customHeight="1">
      <c r="A18" s="180"/>
      <c r="C18" s="41" t="s">
        <v>215</v>
      </c>
      <c r="D18" s="46" t="s">
        <v>91</v>
      </c>
      <c r="E18" s="214">
        <v>0</v>
      </c>
      <c r="F18" s="214">
        <v>0</v>
      </c>
      <c r="G18" s="214">
        <v>0</v>
      </c>
      <c r="H18" s="5" t="s">
        <v>90</v>
      </c>
      <c r="I18" s="43" t="s">
        <v>21</v>
      </c>
    </row>
    <row r="19" spans="1:9" ht="30.75" customHeight="1" thickBot="1">
      <c r="A19" s="180"/>
      <c r="C19" s="44" t="s">
        <v>216</v>
      </c>
      <c r="D19" s="46" t="s">
        <v>23</v>
      </c>
      <c r="E19" s="214">
        <v>12258286.300000001</v>
      </c>
      <c r="F19" s="214">
        <v>3038695.3</v>
      </c>
      <c r="G19" s="214">
        <f>E19-F19</f>
        <v>9219591</v>
      </c>
      <c r="H19" s="14" t="s">
        <v>71</v>
      </c>
      <c r="I19" s="45" t="s">
        <v>22</v>
      </c>
    </row>
    <row r="20" spans="1:9" ht="30.75" customHeight="1" thickBot="1">
      <c r="A20" s="180"/>
      <c r="C20" s="426" t="s">
        <v>25</v>
      </c>
      <c r="D20" s="426"/>
      <c r="E20" s="228">
        <f>E5+E8+E9+E10+E11+E12+E13+E15+E16+E19</f>
        <v>152028422.60000002</v>
      </c>
      <c r="F20" s="228">
        <f>F5+F8+F9+F10+F11+F12+F13+F15+F16+F19</f>
        <v>50721612.200000003</v>
      </c>
      <c r="G20" s="228">
        <f>G5+G8+G9+G10+G11+G12+G13+G15+G16+G19</f>
        <v>101306810.40000001</v>
      </c>
      <c r="H20" s="424" t="s">
        <v>26</v>
      </c>
      <c r="I20" s="424"/>
    </row>
    <row r="21" spans="1:9" ht="13.5" thickTop="1">
      <c r="A21" s="180"/>
      <c r="C21" s="19"/>
      <c r="D21" s="19"/>
      <c r="E21" s="113"/>
      <c r="F21" s="113"/>
      <c r="G21" s="113"/>
    </row>
    <row r="22" spans="1:9" ht="17.25">
      <c r="A22" s="176">
        <v>20</v>
      </c>
      <c r="C22" s="8"/>
      <c r="E22" s="69"/>
      <c r="F22" s="69"/>
      <c r="G22" s="78"/>
    </row>
    <row r="23" spans="1:9">
      <c r="C23" s="8"/>
      <c r="G23" s="78"/>
    </row>
    <row r="24" spans="1:9">
      <c r="C24" s="8"/>
      <c r="E24" s="114"/>
      <c r="F24" s="69"/>
      <c r="G24" s="69"/>
    </row>
    <row r="25" spans="1:9">
      <c r="C25" s="8"/>
      <c r="E25" s="69"/>
      <c r="F25" s="69"/>
      <c r="G25" s="69"/>
    </row>
    <row r="26" spans="1:9">
      <c r="E26" s="69"/>
      <c r="F26" s="69"/>
      <c r="G26" s="69"/>
    </row>
    <row r="27" spans="1:9">
      <c r="E27" s="78"/>
      <c r="F27" s="78"/>
      <c r="G27" s="78"/>
    </row>
    <row r="28" spans="1:9">
      <c r="G28" s="69"/>
    </row>
    <row r="29" spans="1:9">
      <c r="E29" s="78"/>
      <c r="F29" s="78"/>
      <c r="G29" s="78"/>
    </row>
    <row r="30" spans="1:9">
      <c r="E30" s="69"/>
    </row>
    <row r="31" spans="1:9">
      <c r="E31" s="69"/>
      <c r="F31" s="69"/>
    </row>
    <row r="32" spans="1:9">
      <c r="E32" s="69"/>
      <c r="F32" s="69"/>
    </row>
  </sheetData>
  <mergeCells count="9">
    <mergeCell ref="I3:I4"/>
    <mergeCell ref="H20:I20"/>
    <mergeCell ref="C1:I1"/>
    <mergeCell ref="C2:I2"/>
    <mergeCell ref="A1:A10"/>
    <mergeCell ref="C20:D20"/>
    <mergeCell ref="C3:C4"/>
    <mergeCell ref="D3:D4"/>
    <mergeCell ref="H3:H4"/>
  </mergeCells>
  <phoneticPr fontId="2" type="noConversion"/>
  <printOptions horizontalCentered="1" verticalCentered="1"/>
  <pageMargins left="0.17" right="0.31" top="0.33" bottom="0.35" header="0.2" footer="0.21"/>
  <pageSetup paperSize="9" scale="83" orientation="landscape" r:id="rId1"/>
  <headerFooter alignWithMargins="0">
    <oddFooter>&amp;C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8"/>
  <sheetViews>
    <sheetView rightToLeft="1" view="pageBreakPreview" topLeftCell="A7" zoomScaleSheetLayoutView="100" workbookViewId="0">
      <selection activeCell="C6" sqref="C6"/>
    </sheetView>
  </sheetViews>
  <sheetFormatPr defaultRowHeight="12.75"/>
  <cols>
    <col min="1" max="1" width="4.5703125" style="36" customWidth="1"/>
    <col min="2" max="2" width="4.140625" style="36" customWidth="1"/>
    <col min="3" max="3" width="6.42578125" style="36" customWidth="1"/>
    <col min="4" max="4" width="27.140625" style="36" customWidth="1"/>
    <col min="5" max="7" width="24.7109375" style="36" customWidth="1"/>
    <col min="8" max="8" width="38.28515625" style="36" customWidth="1"/>
    <col min="9" max="9" width="6.85546875" style="36" customWidth="1"/>
    <col min="10" max="16384" width="9.140625" style="36"/>
  </cols>
  <sheetData>
    <row r="1" spans="1:9" s="104" customFormat="1" ht="24" customHeight="1">
      <c r="A1" s="361" t="s">
        <v>208</v>
      </c>
      <c r="C1" s="400" t="s">
        <v>270</v>
      </c>
      <c r="D1" s="400"/>
      <c r="E1" s="400"/>
      <c r="F1" s="400"/>
      <c r="G1" s="400"/>
      <c r="H1" s="400"/>
      <c r="I1" s="400"/>
    </row>
    <row r="2" spans="1:9" s="104" customFormat="1" ht="39" customHeight="1" thickBot="1">
      <c r="A2" s="361"/>
      <c r="C2" s="401" t="s">
        <v>271</v>
      </c>
      <c r="D2" s="401"/>
      <c r="E2" s="401"/>
      <c r="F2" s="401"/>
      <c r="G2" s="401"/>
      <c r="H2" s="401"/>
      <c r="I2" s="401"/>
    </row>
    <row r="3" spans="1:9" ht="24.95" customHeight="1" thickTop="1">
      <c r="A3" s="361"/>
      <c r="C3" s="370" t="s">
        <v>44</v>
      </c>
      <c r="D3" s="370" t="s">
        <v>45</v>
      </c>
      <c r="E3" s="210" t="s">
        <v>33</v>
      </c>
      <c r="F3" s="210" t="s">
        <v>35</v>
      </c>
      <c r="G3" s="210" t="s">
        <v>65</v>
      </c>
      <c r="H3" s="370" t="s">
        <v>46</v>
      </c>
      <c r="I3" s="370" t="s">
        <v>47</v>
      </c>
    </row>
    <row r="4" spans="1:9" ht="24.95" customHeight="1" thickBot="1">
      <c r="A4" s="361"/>
      <c r="C4" s="371"/>
      <c r="D4" s="371"/>
      <c r="E4" s="211" t="s">
        <v>32</v>
      </c>
      <c r="F4" s="211" t="s">
        <v>69</v>
      </c>
      <c r="G4" s="211" t="s">
        <v>68</v>
      </c>
      <c r="H4" s="371"/>
      <c r="I4" s="371"/>
    </row>
    <row r="5" spans="1:9" ht="32.25" customHeight="1">
      <c r="A5" s="361"/>
      <c r="C5" s="49">
        <v>1</v>
      </c>
      <c r="D5" s="54" t="s">
        <v>48</v>
      </c>
      <c r="E5" s="213">
        <v>3552787.5</v>
      </c>
      <c r="F5" s="213">
        <v>6779049.4000000004</v>
      </c>
      <c r="G5" s="213">
        <f>E5+F5</f>
        <v>10331836.9</v>
      </c>
      <c r="H5" s="11" t="s">
        <v>49</v>
      </c>
      <c r="I5" s="50">
        <v>1</v>
      </c>
    </row>
    <row r="6" spans="1:9" ht="32.25" customHeight="1">
      <c r="A6" s="361"/>
      <c r="C6" s="42">
        <v>2</v>
      </c>
      <c r="D6" s="46" t="s">
        <v>50</v>
      </c>
      <c r="E6" s="214">
        <f>E7+E8</f>
        <v>69431.5</v>
      </c>
      <c r="F6" s="214">
        <f>F7+F8</f>
        <v>336838.40000000002</v>
      </c>
      <c r="G6" s="214">
        <f>G8</f>
        <v>406269.9</v>
      </c>
      <c r="H6" s="5" t="s">
        <v>51</v>
      </c>
      <c r="I6" s="43">
        <v>2</v>
      </c>
    </row>
    <row r="7" spans="1:9" ht="32.25" customHeight="1">
      <c r="A7" s="361"/>
      <c r="C7" s="41" t="s">
        <v>212</v>
      </c>
      <c r="D7" s="46" t="s">
        <v>53</v>
      </c>
      <c r="E7" s="214">
        <v>0</v>
      </c>
      <c r="F7" s="214">
        <v>0</v>
      </c>
      <c r="G7" s="214">
        <v>0</v>
      </c>
      <c r="H7" s="5" t="s">
        <v>70</v>
      </c>
      <c r="I7" s="43" t="s">
        <v>52</v>
      </c>
    </row>
    <row r="8" spans="1:9" ht="32.25" customHeight="1">
      <c r="A8" s="361"/>
      <c r="C8" s="41" t="s">
        <v>55</v>
      </c>
      <c r="D8" s="46" t="s">
        <v>56</v>
      </c>
      <c r="E8" s="214">
        <v>69431.5</v>
      </c>
      <c r="F8" s="214">
        <v>336838.40000000002</v>
      </c>
      <c r="G8" s="214">
        <f>E8+F8</f>
        <v>406269.9</v>
      </c>
      <c r="H8" s="5" t="s">
        <v>57</v>
      </c>
      <c r="I8" s="43" t="s">
        <v>55</v>
      </c>
    </row>
    <row r="9" spans="1:9" s="140" customFormat="1" ht="32.25" customHeight="1">
      <c r="A9" s="361"/>
      <c r="C9" s="39" t="s">
        <v>58</v>
      </c>
      <c r="D9" s="13" t="s">
        <v>59</v>
      </c>
      <c r="E9" s="214">
        <v>999264.3</v>
      </c>
      <c r="F9" s="214">
        <v>2433029</v>
      </c>
      <c r="G9" s="214">
        <f t="shared" ref="G9:G12" si="0">E9+F9</f>
        <v>3432293.3</v>
      </c>
      <c r="H9" s="5" t="s">
        <v>60</v>
      </c>
      <c r="I9" s="38" t="s">
        <v>58</v>
      </c>
    </row>
    <row r="10" spans="1:9" ht="32.25" customHeight="1">
      <c r="A10" s="361"/>
      <c r="C10" s="41" t="s">
        <v>61</v>
      </c>
      <c r="D10" s="46" t="s">
        <v>62</v>
      </c>
      <c r="E10" s="214">
        <v>349544.2</v>
      </c>
      <c r="F10" s="214">
        <v>1398176.8</v>
      </c>
      <c r="G10" s="214">
        <f t="shared" si="0"/>
        <v>1747721</v>
      </c>
      <c r="H10" s="5" t="s">
        <v>0</v>
      </c>
      <c r="I10" s="43" t="s">
        <v>61</v>
      </c>
    </row>
    <row r="11" spans="1:9" s="140" customFormat="1" ht="32.25" customHeight="1">
      <c r="A11" s="187"/>
      <c r="C11" s="39" t="s">
        <v>1</v>
      </c>
      <c r="D11" s="13" t="s">
        <v>2</v>
      </c>
      <c r="E11" s="214">
        <v>4088366.9</v>
      </c>
      <c r="F11" s="214">
        <v>14149956.300000001</v>
      </c>
      <c r="G11" s="214">
        <f t="shared" si="0"/>
        <v>18238323.199999999</v>
      </c>
      <c r="H11" s="5" t="s">
        <v>3</v>
      </c>
      <c r="I11" s="38" t="s">
        <v>1</v>
      </c>
    </row>
    <row r="12" spans="1:9" s="140" customFormat="1" ht="32.25" customHeight="1">
      <c r="A12" s="187"/>
      <c r="C12" s="39" t="s">
        <v>4</v>
      </c>
      <c r="D12" s="13" t="s">
        <v>282</v>
      </c>
      <c r="E12" s="214">
        <v>11467672.5</v>
      </c>
      <c r="F12" s="214">
        <v>10701055.1</v>
      </c>
      <c r="G12" s="214">
        <f t="shared" si="0"/>
        <v>22168727.600000001</v>
      </c>
      <c r="H12" s="5" t="s">
        <v>5</v>
      </c>
      <c r="I12" s="38" t="s">
        <v>4</v>
      </c>
    </row>
    <row r="13" spans="1:9" s="140" customFormat="1" ht="32.25" customHeight="1">
      <c r="A13" s="187"/>
      <c r="C13" s="39" t="s">
        <v>6</v>
      </c>
      <c r="D13" s="13" t="s">
        <v>7</v>
      </c>
      <c r="E13" s="214">
        <v>2689461.2</v>
      </c>
      <c r="F13" s="214">
        <v>14628147.800000001</v>
      </c>
      <c r="G13" s="214">
        <f>E13+F13</f>
        <v>17317609</v>
      </c>
      <c r="H13" s="139" t="s">
        <v>8</v>
      </c>
      <c r="I13" s="38" t="s">
        <v>6</v>
      </c>
    </row>
    <row r="14" spans="1:9" ht="32.25" customHeight="1">
      <c r="A14" s="186"/>
      <c r="C14" s="41" t="s">
        <v>9</v>
      </c>
      <c r="D14" s="46" t="s">
        <v>10</v>
      </c>
      <c r="E14" s="214">
        <f>E15+E16</f>
        <v>854400.8</v>
      </c>
      <c r="F14" s="214">
        <f>F15+F16</f>
        <v>17590037.699999999</v>
      </c>
      <c r="G14" s="214">
        <f>E14+F14</f>
        <v>18444438.5</v>
      </c>
      <c r="H14" s="57" t="s">
        <v>11</v>
      </c>
      <c r="I14" s="43" t="s">
        <v>9</v>
      </c>
    </row>
    <row r="15" spans="1:9" s="140" customFormat="1" ht="32.25" customHeight="1">
      <c r="A15" s="187"/>
      <c r="C15" s="39" t="s">
        <v>213</v>
      </c>
      <c r="D15" s="13" t="s">
        <v>13</v>
      </c>
      <c r="E15" s="214">
        <v>848821.8</v>
      </c>
      <c r="F15" s="214">
        <v>666646.30000000005</v>
      </c>
      <c r="G15" s="214">
        <f>E15+F15</f>
        <v>1515468.1</v>
      </c>
      <c r="H15" s="5" t="s">
        <v>14</v>
      </c>
      <c r="I15" s="38" t="s">
        <v>12</v>
      </c>
    </row>
    <row r="16" spans="1:9" s="140" customFormat="1" ht="32.25" customHeight="1">
      <c r="A16" s="187"/>
      <c r="C16" s="39" t="s">
        <v>214</v>
      </c>
      <c r="D16" s="13" t="s">
        <v>16</v>
      </c>
      <c r="E16" s="214">
        <v>5579</v>
      </c>
      <c r="F16" s="214">
        <v>16923391.399999999</v>
      </c>
      <c r="G16" s="214">
        <f>E16+F16</f>
        <v>16928970.399999999</v>
      </c>
      <c r="H16" s="5" t="s">
        <v>17</v>
      </c>
      <c r="I16" s="38" t="s">
        <v>15</v>
      </c>
    </row>
    <row r="17" spans="1:9" ht="32.25" customHeight="1">
      <c r="A17" s="186"/>
      <c r="C17" s="41" t="s">
        <v>18</v>
      </c>
      <c r="D17" s="46" t="s">
        <v>19</v>
      </c>
      <c r="E17" s="214">
        <f>E18+E19</f>
        <v>2734825.8</v>
      </c>
      <c r="F17" s="214">
        <f>F18+F19</f>
        <v>6484765.2000000002</v>
      </c>
      <c r="G17" s="214">
        <f>G18+G19</f>
        <v>9219591</v>
      </c>
      <c r="H17" s="5" t="s">
        <v>20</v>
      </c>
      <c r="I17" s="43" t="s">
        <v>18</v>
      </c>
    </row>
    <row r="18" spans="1:9" ht="32.25" customHeight="1">
      <c r="A18" s="186"/>
      <c r="C18" s="41" t="s">
        <v>215</v>
      </c>
      <c r="D18" s="46" t="s">
        <v>91</v>
      </c>
      <c r="E18" s="214">
        <v>0</v>
      </c>
      <c r="F18" s="214">
        <v>0</v>
      </c>
      <c r="G18" s="214">
        <v>0</v>
      </c>
      <c r="H18" s="5" t="s">
        <v>90</v>
      </c>
      <c r="I18" s="43" t="s">
        <v>21</v>
      </c>
    </row>
    <row r="19" spans="1:9" ht="32.25" customHeight="1" thickBot="1">
      <c r="A19" s="186"/>
      <c r="C19" s="44" t="s">
        <v>216</v>
      </c>
      <c r="D19" s="47" t="s">
        <v>23</v>
      </c>
      <c r="E19" s="215">
        <v>2734825.8</v>
      </c>
      <c r="F19" s="215">
        <v>6484765.2000000002</v>
      </c>
      <c r="G19" s="214">
        <f>E19+F19</f>
        <v>9219591</v>
      </c>
      <c r="H19" s="14" t="s">
        <v>71</v>
      </c>
      <c r="I19" s="45" t="s">
        <v>22</v>
      </c>
    </row>
    <row r="20" spans="1:9" ht="32.25" customHeight="1" thickBot="1">
      <c r="A20" s="186"/>
      <c r="C20" s="414" t="s">
        <v>25</v>
      </c>
      <c r="D20" s="414"/>
      <c r="E20" s="216">
        <f>E5+E8++E9+E10+E11+E12+E13+E15+E16+E19</f>
        <v>26805754.699999999</v>
      </c>
      <c r="F20" s="216">
        <f>F5+F8+F9+F10+F11+F12+F13+F15+F16+F19</f>
        <v>74501055.700000003</v>
      </c>
      <c r="G20" s="216">
        <f>G5+G8+G9+G10+G11+G12+G13+G15+G16+G19</f>
        <v>101306810.40000001</v>
      </c>
      <c r="H20" s="424" t="s">
        <v>26</v>
      </c>
      <c r="I20" s="424"/>
    </row>
    <row r="21" spans="1:9" ht="13.5" thickTop="1">
      <c r="A21" s="186"/>
      <c r="C21" s="217"/>
      <c r="D21" s="217"/>
      <c r="E21" s="218"/>
      <c r="F21" s="218"/>
      <c r="G21" s="218"/>
      <c r="H21" s="217"/>
      <c r="I21" s="217"/>
    </row>
    <row r="22" spans="1:9" ht="17.25">
      <c r="A22" s="188">
        <v>21</v>
      </c>
      <c r="C22" s="219"/>
      <c r="D22" s="220"/>
      <c r="E22" s="221"/>
      <c r="F22" s="221"/>
      <c r="G22" s="221"/>
      <c r="H22" s="220"/>
      <c r="I22" s="220"/>
    </row>
    <row r="23" spans="1:9">
      <c r="C23" s="59"/>
      <c r="D23" s="142"/>
      <c r="E23" s="142"/>
      <c r="F23" s="142"/>
      <c r="G23" s="164"/>
      <c r="H23" s="142"/>
    </row>
    <row r="24" spans="1:9">
      <c r="C24" s="59"/>
      <c r="E24" s="291"/>
      <c r="F24" s="291"/>
      <c r="G24" s="291"/>
    </row>
    <row r="25" spans="1:9">
      <c r="C25" s="59"/>
      <c r="E25" s="69"/>
      <c r="F25" s="69"/>
      <c r="G25" s="69"/>
    </row>
    <row r="26" spans="1:9">
      <c r="E26" s="161"/>
      <c r="F26" s="161"/>
      <c r="G26" s="161"/>
    </row>
    <row r="27" spans="1:9">
      <c r="E27" s="162"/>
      <c r="F27" s="162"/>
      <c r="G27" s="162"/>
    </row>
    <row r="28" spans="1:9">
      <c r="E28" s="161"/>
      <c r="F28" s="161"/>
      <c r="G28" s="161"/>
    </row>
    <row r="29" spans="1:9">
      <c r="E29" s="161"/>
      <c r="F29" s="161"/>
      <c r="G29" s="161"/>
    </row>
    <row r="30" spans="1:9">
      <c r="E30" s="161"/>
      <c r="F30" s="161"/>
      <c r="G30" s="161"/>
    </row>
    <row r="31" spans="1:9">
      <c r="E31" s="162"/>
      <c r="F31" s="162"/>
      <c r="G31" s="162"/>
    </row>
    <row r="32" spans="1:9">
      <c r="E32" s="162"/>
      <c r="F32" s="162"/>
      <c r="G32" s="162"/>
    </row>
    <row r="33" spans="5:7">
      <c r="E33" s="162"/>
      <c r="F33" s="162"/>
      <c r="G33" s="162"/>
    </row>
    <row r="52" spans="4:9" ht="15.75">
      <c r="D52" s="368"/>
      <c r="E52" s="368"/>
      <c r="F52" s="368"/>
      <c r="G52" s="368"/>
      <c r="H52" s="368"/>
      <c r="I52" s="368"/>
    </row>
    <row r="53" spans="4:9" ht="30" customHeight="1">
      <c r="D53" s="419"/>
      <c r="E53" s="419"/>
      <c r="F53" s="419"/>
      <c r="G53" s="419"/>
      <c r="H53" s="419"/>
      <c r="I53" s="419"/>
    </row>
    <row r="58" spans="4:9">
      <c r="D58" s="425"/>
      <c r="E58" s="425"/>
      <c r="F58" s="425"/>
      <c r="G58" s="425"/>
      <c r="H58" s="425"/>
      <c r="I58" s="425"/>
    </row>
  </sheetData>
  <mergeCells count="12">
    <mergeCell ref="A1:A10"/>
    <mergeCell ref="C1:I1"/>
    <mergeCell ref="C2:I2"/>
    <mergeCell ref="H3:H4"/>
    <mergeCell ref="I3:I4"/>
    <mergeCell ref="C3:C4"/>
    <mergeCell ref="D3:D4"/>
    <mergeCell ref="D58:I58"/>
    <mergeCell ref="D52:I52"/>
    <mergeCell ref="D53:I53"/>
    <mergeCell ref="H20:I20"/>
    <mergeCell ref="C20:D20"/>
  </mergeCells>
  <phoneticPr fontId="2" type="noConversion"/>
  <printOptions horizontalCentered="1" verticalCentered="1"/>
  <pageMargins left="0.196850393700787" right="0.196850393700787" top="0.33" bottom="0.34" header="0.2" footer="0.2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31"/>
  <sheetViews>
    <sheetView rightToLeft="1" view="pageBreakPreview" zoomScaleSheetLayoutView="100" workbookViewId="0">
      <selection activeCell="A3" sqref="A3"/>
    </sheetView>
  </sheetViews>
  <sheetFormatPr defaultRowHeight="12.75"/>
  <cols>
    <col min="2" max="2" width="4.5703125" customWidth="1"/>
    <col min="3" max="3" width="5.42578125" customWidth="1"/>
    <col min="4" max="4" width="43.28515625" customWidth="1"/>
    <col min="5" max="7" width="16.85546875" customWidth="1"/>
    <col min="8" max="8" width="39.28515625" customWidth="1"/>
    <col min="9" max="9" width="14.7109375" bestFit="1" customWidth="1"/>
    <col min="10" max="10" width="30.85546875" customWidth="1"/>
    <col min="11" max="11" width="20.5703125" customWidth="1"/>
    <col min="12" max="12" width="12.5703125" bestFit="1" customWidth="1"/>
    <col min="14" max="14" width="15.5703125" bestFit="1" customWidth="1"/>
  </cols>
  <sheetData>
    <row r="1" spans="2:16">
      <c r="B1" s="175"/>
    </row>
    <row r="2" spans="2:16" ht="24" customHeight="1">
      <c r="B2" s="361" t="s">
        <v>208</v>
      </c>
      <c r="D2" s="358"/>
      <c r="E2" s="358"/>
      <c r="F2" s="358"/>
      <c r="G2" s="358"/>
      <c r="H2" s="358"/>
      <c r="I2" s="15"/>
      <c r="J2" s="15"/>
      <c r="K2" s="15"/>
    </row>
    <row r="3" spans="2:16" ht="45" customHeight="1">
      <c r="B3" s="361"/>
      <c r="D3" s="359" t="s">
        <v>278</v>
      </c>
      <c r="E3" s="359"/>
      <c r="F3" s="359"/>
      <c r="G3" s="359"/>
      <c r="H3" s="359"/>
      <c r="I3" s="17"/>
      <c r="J3" s="17"/>
      <c r="K3" s="17"/>
    </row>
    <row r="4" spans="2:16" ht="45" customHeight="1" thickBot="1">
      <c r="B4" s="361"/>
      <c r="D4" s="360" t="s">
        <v>279</v>
      </c>
      <c r="E4" s="360"/>
      <c r="F4" s="360"/>
      <c r="G4" s="360"/>
      <c r="H4" s="360"/>
      <c r="I4" s="17"/>
      <c r="J4" s="17"/>
      <c r="K4" s="17"/>
    </row>
    <row r="5" spans="2:16" ht="51" customHeight="1" thickTop="1" thickBot="1">
      <c r="B5" s="361"/>
      <c r="D5" s="272" t="s">
        <v>30</v>
      </c>
      <c r="E5" s="272">
        <v>2018</v>
      </c>
      <c r="F5" s="272">
        <v>2019</v>
      </c>
      <c r="G5" s="273" t="s">
        <v>209</v>
      </c>
      <c r="H5" s="272" t="s">
        <v>31</v>
      </c>
    </row>
    <row r="6" spans="2:16" ht="48.75" customHeight="1">
      <c r="B6" s="361"/>
      <c r="D6" s="274" t="s">
        <v>168</v>
      </c>
      <c r="E6" s="275">
        <v>217753.9</v>
      </c>
      <c r="F6" s="276">
        <v>224577.1</v>
      </c>
      <c r="G6" s="336">
        <f t="shared" ref="G6:G12" si="0">((F6/E6)-1)*100</f>
        <v>3.1334456007446887</v>
      </c>
      <c r="H6" s="277" t="s">
        <v>173</v>
      </c>
      <c r="J6" s="362" t="s">
        <v>217</v>
      </c>
      <c r="K6" s="362"/>
      <c r="L6" s="362"/>
      <c r="M6" s="362"/>
      <c r="N6" s="362"/>
      <c r="O6" s="362"/>
      <c r="P6" s="362"/>
    </row>
    <row r="7" spans="2:16" ht="48.75" customHeight="1">
      <c r="B7" s="361"/>
      <c r="D7" s="278" t="s">
        <v>169</v>
      </c>
      <c r="E7" s="279">
        <v>5711.7</v>
      </c>
      <c r="F7" s="280">
        <v>5739.6</v>
      </c>
      <c r="G7" s="337">
        <f t="shared" si="0"/>
        <v>0.48847103314251239</v>
      </c>
      <c r="H7" s="57" t="s">
        <v>174</v>
      </c>
      <c r="J7" s="362" t="s">
        <v>218</v>
      </c>
      <c r="K7" s="362"/>
      <c r="L7" s="362"/>
      <c r="M7" s="362"/>
      <c r="N7" s="286"/>
    </row>
    <row r="8" spans="2:16" ht="48.75" customHeight="1">
      <c r="B8" s="361"/>
      <c r="D8" s="278" t="s">
        <v>170</v>
      </c>
      <c r="E8" s="38">
        <v>268918.90000000002</v>
      </c>
      <c r="F8" s="280">
        <v>277884.90000000002</v>
      </c>
      <c r="G8" s="337">
        <f t="shared" si="0"/>
        <v>3.3340906868204456</v>
      </c>
      <c r="H8" s="57" t="s">
        <v>175</v>
      </c>
      <c r="L8" s="65"/>
    </row>
    <row r="9" spans="2:16" ht="48.75" customHeight="1">
      <c r="B9" s="361"/>
      <c r="D9" s="278" t="s">
        <v>171</v>
      </c>
      <c r="E9" s="279">
        <v>227.5</v>
      </c>
      <c r="F9" s="280">
        <v>235.1</v>
      </c>
      <c r="G9" s="337">
        <f t="shared" si="0"/>
        <v>3.3406593406593466</v>
      </c>
      <c r="H9" s="57" t="s">
        <v>176</v>
      </c>
      <c r="I9" s="167"/>
      <c r="K9" s="65"/>
      <c r="L9" s="65"/>
    </row>
    <row r="10" spans="2:16" ht="48.75" customHeight="1">
      <c r="B10" s="175"/>
      <c r="D10" s="278" t="s">
        <v>172</v>
      </c>
      <c r="E10" s="279">
        <v>7053.8</v>
      </c>
      <c r="F10" s="280">
        <v>7102</v>
      </c>
      <c r="G10" s="337">
        <f>((F10/E10)-1)*100</f>
        <v>0.68331962913605881</v>
      </c>
      <c r="H10" s="48" t="s">
        <v>177</v>
      </c>
      <c r="K10" s="75"/>
      <c r="L10" s="75"/>
    </row>
    <row r="11" spans="2:16" ht="48.75" customHeight="1">
      <c r="B11" s="175"/>
      <c r="D11" s="278" t="s">
        <v>220</v>
      </c>
      <c r="E11" s="348">
        <f>E10/1182</f>
        <v>5.9676818950930626</v>
      </c>
      <c r="F11" s="337">
        <f>F10/1182</f>
        <v>6.0084602368866324</v>
      </c>
      <c r="G11" s="337">
        <f>((F11/E11)-1)*100</f>
        <v>0.68331962913605881</v>
      </c>
      <c r="H11" s="48" t="s">
        <v>178</v>
      </c>
      <c r="K11" s="75"/>
    </row>
    <row r="12" spans="2:16" ht="48.75" customHeight="1" thickBot="1">
      <c r="B12" s="175"/>
      <c r="D12" s="281" t="s">
        <v>203</v>
      </c>
      <c r="E12" s="282">
        <v>210532.9</v>
      </c>
      <c r="F12" s="283">
        <v>223075</v>
      </c>
      <c r="G12" s="338">
        <f t="shared" si="0"/>
        <v>5.9573111850926841</v>
      </c>
      <c r="H12" s="284" t="s">
        <v>204</v>
      </c>
    </row>
    <row r="13" spans="2:16" ht="42.75" customHeight="1">
      <c r="B13" s="176">
        <v>6</v>
      </c>
      <c r="D13" s="124"/>
      <c r="E13" s="124"/>
      <c r="F13" s="124"/>
      <c r="G13" s="126"/>
      <c r="H13" s="127"/>
      <c r="K13" s="66"/>
    </row>
    <row r="14" spans="2:16">
      <c r="B14" s="175"/>
      <c r="E14" s="150"/>
      <c r="F14" s="150"/>
      <c r="G14" s="120"/>
      <c r="I14" s="6"/>
    </row>
    <row r="15" spans="2:16">
      <c r="B15" s="175"/>
      <c r="E15" s="151"/>
      <c r="F15" s="151"/>
      <c r="I15" s="22"/>
    </row>
    <row r="16" spans="2:16">
      <c r="B16" s="175"/>
      <c r="E16" s="22"/>
      <c r="F16" s="22"/>
      <c r="H16" s="22"/>
    </row>
    <row r="17" spans="2:10">
      <c r="B17" s="175"/>
      <c r="E17" s="22"/>
      <c r="F17" s="22"/>
      <c r="H17" s="6"/>
    </row>
    <row r="18" spans="2:10" ht="15.75">
      <c r="E18" s="22"/>
      <c r="F18" s="123"/>
      <c r="H18" s="6"/>
    </row>
    <row r="19" spans="2:10">
      <c r="G19" s="6"/>
      <c r="H19" s="119"/>
      <c r="I19" s="6"/>
    </row>
    <row r="20" spans="2:10">
      <c r="F20" s="119"/>
      <c r="G20" s="129"/>
      <c r="H20" s="119"/>
      <c r="I20" s="6"/>
    </row>
    <row r="21" spans="2:10">
      <c r="E21" s="128"/>
      <c r="F21" s="128"/>
      <c r="G21" s="22"/>
      <c r="H21" s="6"/>
      <c r="I21" s="292"/>
    </row>
    <row r="22" spans="2:10">
      <c r="E22" s="128"/>
      <c r="F22" s="128"/>
      <c r="G22" s="22"/>
      <c r="H22" s="119"/>
      <c r="J22" s="119"/>
    </row>
    <row r="23" spans="2:10">
      <c r="F23" s="128"/>
      <c r="G23" s="22"/>
      <c r="H23" s="119"/>
    </row>
    <row r="24" spans="2:10">
      <c r="F24" s="128"/>
      <c r="G24" s="6"/>
    </row>
    <row r="25" spans="2:10">
      <c r="F25" s="128"/>
      <c r="G25" s="6"/>
      <c r="J25" s="119"/>
    </row>
    <row r="26" spans="2:10">
      <c r="D26" s="119"/>
      <c r="E26" s="119"/>
      <c r="F26" s="119"/>
      <c r="G26" s="119"/>
    </row>
    <row r="27" spans="2:10">
      <c r="D27" s="119"/>
      <c r="E27" s="119"/>
      <c r="F27" s="119"/>
      <c r="G27" s="119"/>
    </row>
    <row r="28" spans="2:10">
      <c r="D28" s="119"/>
      <c r="E28" s="119"/>
      <c r="F28" s="119"/>
      <c r="G28" s="119"/>
    </row>
    <row r="29" spans="2:10">
      <c r="D29" s="119"/>
      <c r="E29" s="119"/>
      <c r="F29" s="119"/>
      <c r="G29" s="119"/>
    </row>
    <row r="30" spans="2:10">
      <c r="D30" s="119"/>
      <c r="E30" s="119"/>
      <c r="F30" s="119"/>
      <c r="G30" s="119"/>
    </row>
    <row r="31" spans="2:10">
      <c r="D31" s="119"/>
      <c r="E31" s="119"/>
      <c r="F31" s="119"/>
      <c r="G31" s="119"/>
    </row>
  </sheetData>
  <mergeCells count="6">
    <mergeCell ref="D2:H2"/>
    <mergeCell ref="D3:H3"/>
    <mergeCell ref="D4:H4"/>
    <mergeCell ref="B2:B9"/>
    <mergeCell ref="J7:M7"/>
    <mergeCell ref="J6:P6"/>
  </mergeCells>
  <printOptions horizontalCentered="1" verticalCentered="1"/>
  <pageMargins left="0.39" right="0.23622047244094499" top="0.196850393700787" bottom="0.23622047244094499" header="0.35433070866141703" footer="0.23622047244094499"/>
  <pageSetup scale="88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5"/>
  <sheetViews>
    <sheetView rightToLeft="1" view="pageBreakPreview" zoomScaleSheetLayoutView="100" workbookViewId="0">
      <selection activeCell="C6" sqref="C6"/>
    </sheetView>
  </sheetViews>
  <sheetFormatPr defaultRowHeight="12.75"/>
  <cols>
    <col min="1" max="1" width="4.7109375" customWidth="1"/>
    <col min="2" max="2" width="6.28515625" customWidth="1"/>
    <col min="3" max="3" width="24.7109375" bestFit="1" customWidth="1"/>
    <col min="4" max="4" width="19.28515625" customWidth="1"/>
    <col min="5" max="5" width="17.140625" customWidth="1"/>
    <col min="6" max="6" width="16.42578125" bestFit="1" customWidth="1"/>
    <col min="7" max="7" width="39.7109375" customWidth="1"/>
    <col min="8" max="8" width="19" customWidth="1"/>
    <col min="9" max="9" width="16.28515625" customWidth="1"/>
    <col min="10" max="10" width="31.28515625" customWidth="1"/>
    <col min="11" max="11" width="17.7109375" customWidth="1"/>
  </cols>
  <sheetData>
    <row r="1" spans="1:12" ht="5.25" customHeight="1"/>
    <row r="2" spans="1:12" ht="39.75" customHeight="1">
      <c r="A2" s="361" t="s">
        <v>208</v>
      </c>
      <c r="C2" s="124"/>
      <c r="D2" s="125"/>
      <c r="E2" s="126"/>
      <c r="F2" s="126"/>
      <c r="G2" s="127"/>
      <c r="H2" s="127"/>
      <c r="I2" s="66"/>
    </row>
    <row r="3" spans="1:12" ht="41.25" customHeight="1">
      <c r="A3" s="361"/>
      <c r="C3" s="363" t="s">
        <v>280</v>
      </c>
      <c r="D3" s="363"/>
      <c r="E3" s="364"/>
      <c r="F3" s="364"/>
      <c r="G3" s="363"/>
      <c r="H3" s="297"/>
      <c r="I3" s="65"/>
    </row>
    <row r="4" spans="1:12" ht="41.25" customHeight="1" thickBot="1">
      <c r="A4" s="361"/>
      <c r="C4" s="365" t="s">
        <v>281</v>
      </c>
      <c r="D4" s="365"/>
      <c r="E4" s="366"/>
      <c r="F4" s="366"/>
      <c r="G4" s="365"/>
      <c r="H4" s="297"/>
      <c r="I4" s="65"/>
    </row>
    <row r="5" spans="1:12" ht="53.25" customHeight="1" thickTop="1" thickBot="1">
      <c r="A5" s="361"/>
      <c r="C5" s="257" t="s">
        <v>30</v>
      </c>
      <c r="D5" s="258">
        <v>2018</v>
      </c>
      <c r="E5" s="259">
        <v>2019</v>
      </c>
      <c r="F5" s="260" t="s">
        <v>210</v>
      </c>
      <c r="G5" s="259" t="s">
        <v>31</v>
      </c>
      <c r="H5" s="305"/>
      <c r="I5" s="307"/>
      <c r="J5" s="6"/>
      <c r="K5" s="6"/>
      <c r="L5" s="6"/>
    </row>
    <row r="6" spans="1:12" ht="53.25" customHeight="1">
      <c r="A6" s="361"/>
      <c r="C6" s="54" t="s">
        <v>32</v>
      </c>
      <c r="D6" s="261">
        <v>70604.399999999994</v>
      </c>
      <c r="E6" s="287">
        <v>76447.100000000006</v>
      </c>
      <c r="F6" s="248">
        <f t="shared" ref="F6:F11" si="0">((E6/D6)-1)*100</f>
        <v>8.2752632980380945</v>
      </c>
      <c r="G6" s="249" t="s">
        <v>33</v>
      </c>
    </row>
    <row r="7" spans="1:12" ht="53.25" customHeight="1">
      <c r="A7" s="361"/>
      <c r="C7" s="46" t="s">
        <v>34</v>
      </c>
      <c r="D7" s="262">
        <v>168567.3</v>
      </c>
      <c r="E7" s="250">
        <v>171222.1</v>
      </c>
      <c r="F7" s="263">
        <f t="shared" si="0"/>
        <v>1.5749199281236637</v>
      </c>
      <c r="G7" s="251" t="s">
        <v>35</v>
      </c>
    </row>
    <row r="8" spans="1:12" ht="53.25" customHeight="1">
      <c r="A8" s="361"/>
      <c r="C8" s="46" t="s">
        <v>36</v>
      </c>
      <c r="D8" s="262">
        <v>29747.200000000001</v>
      </c>
      <c r="E8" s="250">
        <v>30215.7</v>
      </c>
      <c r="F8" s="263">
        <f t="shared" si="0"/>
        <v>1.5749381454388978</v>
      </c>
      <c r="G8" s="251" t="s">
        <v>37</v>
      </c>
    </row>
    <row r="9" spans="1:12" ht="53.25" customHeight="1">
      <c r="A9" s="361"/>
      <c r="C9" s="46" t="s">
        <v>38</v>
      </c>
      <c r="D9" s="262">
        <v>2264.6</v>
      </c>
      <c r="E9" s="250">
        <v>2553.4</v>
      </c>
      <c r="F9" s="263">
        <f t="shared" si="0"/>
        <v>12.75280402720127</v>
      </c>
      <c r="G9" s="251" t="s">
        <v>39</v>
      </c>
    </row>
    <row r="10" spans="1:12" ht="53.25" customHeight="1" thickBot="1">
      <c r="A10" s="175"/>
      <c r="C10" s="264" t="s">
        <v>40</v>
      </c>
      <c r="D10" s="265">
        <v>21609.200000000001</v>
      </c>
      <c r="E10" s="265">
        <v>24267.3</v>
      </c>
      <c r="F10" s="266">
        <f t="shared" si="0"/>
        <v>12.300779297706521</v>
      </c>
      <c r="G10" s="267" t="s">
        <v>41</v>
      </c>
    </row>
    <row r="11" spans="1:12" ht="53.25" customHeight="1" thickBot="1">
      <c r="A11" s="176">
        <v>7</v>
      </c>
      <c r="C11" s="268" t="s">
        <v>42</v>
      </c>
      <c r="D11" s="269">
        <f>D6+D7+D8+D9-D10</f>
        <v>249574.29999999993</v>
      </c>
      <c r="E11" s="288">
        <f>E6+E7+E8+E9-E10</f>
        <v>256171.00000000006</v>
      </c>
      <c r="F11" s="270">
        <f t="shared" si="0"/>
        <v>2.6431808082803876</v>
      </c>
      <c r="G11" s="271" t="s">
        <v>43</v>
      </c>
      <c r="H11" s="306"/>
      <c r="I11" s="65"/>
      <c r="J11" s="289"/>
      <c r="K11" s="290"/>
    </row>
    <row r="12" spans="1:12" ht="32.25" customHeight="1">
      <c r="A12" s="175"/>
      <c r="C12" s="298"/>
      <c r="D12" s="168"/>
      <c r="E12" s="168"/>
      <c r="F12" s="169"/>
      <c r="G12" s="299"/>
      <c r="H12" s="302"/>
      <c r="I12" s="66"/>
    </row>
    <row r="13" spans="1:12" ht="32.25" customHeight="1">
      <c r="A13" s="175"/>
      <c r="C13" s="300"/>
      <c r="D13" s="119"/>
      <c r="E13" s="119"/>
      <c r="F13" s="301"/>
      <c r="G13" s="302"/>
      <c r="H13" s="302"/>
      <c r="I13" s="65"/>
    </row>
    <row r="14" spans="1:12" ht="32.25" customHeight="1">
      <c r="A14" s="175"/>
      <c r="C14" s="300"/>
      <c r="F14" s="115"/>
      <c r="G14" s="302"/>
      <c r="H14" s="302"/>
      <c r="I14" s="66"/>
    </row>
    <row r="15" spans="1:12" ht="32.25" customHeight="1">
      <c r="A15" s="175"/>
      <c r="C15" s="300"/>
      <c r="D15" s="304"/>
      <c r="E15" s="115"/>
      <c r="F15" s="115"/>
      <c r="G15" s="302"/>
      <c r="H15" s="302"/>
      <c r="I15" s="66"/>
    </row>
    <row r="16" spans="1:12" ht="32.25" customHeight="1">
      <c r="A16" s="175"/>
      <c r="C16" s="300"/>
      <c r="D16" s="135"/>
      <c r="E16" s="301"/>
      <c r="F16" s="301"/>
      <c r="G16" s="302"/>
      <c r="H16" s="302"/>
      <c r="I16" s="66"/>
    </row>
    <row r="17" spans="1:9" ht="32.25" customHeight="1">
      <c r="A17" s="175"/>
      <c r="C17" s="300"/>
      <c r="D17" s="135"/>
      <c r="E17" s="301"/>
      <c r="F17" s="301"/>
      <c r="G17" s="302"/>
      <c r="H17" s="302"/>
      <c r="I17" s="66"/>
    </row>
    <row r="18" spans="1:9" ht="28.5" customHeight="1">
      <c r="A18" s="176">
        <v>6</v>
      </c>
      <c r="C18" s="300"/>
      <c r="D18" s="135"/>
      <c r="E18" s="135"/>
      <c r="F18" s="135"/>
      <c r="G18" s="302"/>
      <c r="H18" s="302"/>
      <c r="I18" s="65"/>
    </row>
    <row r="19" spans="1:9">
      <c r="A19" s="176"/>
      <c r="C19" s="303"/>
      <c r="D19" s="303"/>
      <c r="E19" s="22"/>
      <c r="F19" s="6"/>
      <c r="G19" s="6"/>
      <c r="H19" s="6"/>
    </row>
    <row r="20" spans="1:9">
      <c r="A20" s="175"/>
      <c r="C20" s="6"/>
      <c r="D20" s="128"/>
      <c r="E20" s="22"/>
      <c r="F20" s="6"/>
      <c r="G20" s="6"/>
      <c r="H20" s="6"/>
    </row>
    <row r="21" spans="1:9" ht="15.75">
      <c r="D21" s="128"/>
      <c r="E21" s="123"/>
      <c r="F21" s="119"/>
    </row>
    <row r="22" spans="1:9">
      <c r="D22" s="128"/>
      <c r="E22" s="6"/>
    </row>
    <row r="23" spans="1:9">
      <c r="C23" s="119"/>
      <c r="D23" s="119"/>
      <c r="E23" s="119"/>
    </row>
    <row r="24" spans="1:9">
      <c r="D24" s="119"/>
      <c r="E24" s="119"/>
    </row>
    <row r="28" spans="1:9">
      <c r="E28" s="119"/>
    </row>
    <row r="29" spans="1:9">
      <c r="E29" s="119"/>
    </row>
    <row r="35" spans="5:5">
      <c r="E35" s="119"/>
    </row>
  </sheetData>
  <mergeCells count="3">
    <mergeCell ref="A2:A9"/>
    <mergeCell ref="C3:G3"/>
    <mergeCell ref="C4:G4"/>
  </mergeCells>
  <printOptions horizontalCentered="1" verticalCentered="1"/>
  <pageMargins left="0.196850393700787" right="0.24" top="0.3" bottom="0.23622047244094499" header="0.42" footer="0.23622047244094499"/>
  <pageSetup scale="10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9"/>
  <sheetViews>
    <sheetView rightToLeft="1" view="pageBreakPreview" zoomScale="120" zoomScaleSheetLayoutView="120" workbookViewId="0">
      <selection activeCell="D37" sqref="D37"/>
    </sheetView>
  </sheetViews>
  <sheetFormatPr defaultRowHeight="12.75"/>
  <cols>
    <col min="1" max="1" width="17.28515625" customWidth="1"/>
    <col min="2" max="2" width="17.140625" customWidth="1"/>
    <col min="3" max="3" width="15.42578125" customWidth="1"/>
    <col min="4" max="4" width="33.28515625" customWidth="1"/>
    <col min="6" max="8" width="15" customWidth="1"/>
  </cols>
  <sheetData>
    <row r="1" spans="1:8" ht="45.75" customHeight="1">
      <c r="A1" s="367" t="s">
        <v>244</v>
      </c>
      <c r="B1" s="368"/>
      <c r="C1" s="368"/>
      <c r="D1" s="368"/>
    </row>
    <row r="2" spans="1:8" ht="63" customHeight="1" thickBot="1">
      <c r="A2" s="360" t="s">
        <v>245</v>
      </c>
      <c r="B2" s="369"/>
      <c r="C2" s="369"/>
      <c r="D2" s="369"/>
    </row>
    <row r="3" spans="1:8" ht="26.25" customHeight="1" thickTop="1">
      <c r="A3" s="372" t="s">
        <v>45</v>
      </c>
      <c r="B3" s="370">
        <v>2019</v>
      </c>
      <c r="C3" s="210" t="s">
        <v>92</v>
      </c>
      <c r="D3" s="374" t="s">
        <v>46</v>
      </c>
    </row>
    <row r="4" spans="1:8" ht="30" customHeight="1" thickBot="1">
      <c r="A4" s="373"/>
      <c r="B4" s="371"/>
      <c r="C4" s="211" t="s">
        <v>93</v>
      </c>
      <c r="D4" s="375"/>
    </row>
    <row r="5" spans="1:8" ht="24" customHeight="1">
      <c r="A5" s="54" t="s">
        <v>76</v>
      </c>
      <c r="B5" s="247">
        <v>157817.60000000001</v>
      </c>
      <c r="C5" s="287">
        <f>B5/B8*100</f>
        <v>56.066157793357071</v>
      </c>
      <c r="D5" s="249" t="s">
        <v>80</v>
      </c>
      <c r="F5" s="296"/>
      <c r="G5" s="296"/>
      <c r="H5" s="296"/>
    </row>
    <row r="6" spans="1:8" ht="24" customHeight="1">
      <c r="A6" s="46" t="s">
        <v>77</v>
      </c>
      <c r="B6" s="250">
        <v>53327.8</v>
      </c>
      <c r="C6" s="349">
        <f>B6/B8*100</f>
        <v>18.945192738785707</v>
      </c>
      <c r="D6" s="251" t="s">
        <v>81</v>
      </c>
      <c r="F6" s="296"/>
      <c r="G6" s="296"/>
      <c r="H6" s="296"/>
    </row>
    <row r="7" spans="1:8" ht="24" customHeight="1" thickBot="1">
      <c r="A7" s="47" t="s">
        <v>78</v>
      </c>
      <c r="B7" s="250">
        <v>70339.199999999997</v>
      </c>
      <c r="C7" s="350">
        <f>B7/B8*100</f>
        <v>24.988649467857208</v>
      </c>
      <c r="D7" s="252" t="s">
        <v>82</v>
      </c>
      <c r="F7" s="295"/>
      <c r="G7" s="296"/>
      <c r="H7" s="295"/>
    </row>
    <row r="8" spans="1:8" ht="24" customHeight="1" thickBot="1">
      <c r="A8" s="253" t="s">
        <v>79</v>
      </c>
      <c r="B8" s="254">
        <f>B5+B6+B7</f>
        <v>281484.60000000003</v>
      </c>
      <c r="C8" s="255">
        <f>SUM(C5:C7)</f>
        <v>100</v>
      </c>
      <c r="D8" s="256" t="s">
        <v>83</v>
      </c>
      <c r="F8" s="65"/>
    </row>
    <row r="9" spans="1:8" ht="24" customHeight="1" thickTop="1">
      <c r="A9" s="68"/>
      <c r="B9" s="62"/>
      <c r="C9" s="209"/>
      <c r="D9" s="63"/>
      <c r="F9" s="65"/>
    </row>
    <row r="10" spans="1:8" ht="15" customHeight="1">
      <c r="A10" s="68"/>
      <c r="B10" s="62"/>
      <c r="C10" s="62"/>
      <c r="D10" s="63"/>
      <c r="F10" s="65"/>
    </row>
    <row r="11" spans="1:8" ht="15" customHeight="1">
      <c r="A11" s="16"/>
      <c r="B11" s="64"/>
      <c r="C11" s="16"/>
      <c r="D11" s="16"/>
      <c r="F11" s="65"/>
    </row>
    <row r="12" spans="1:8" ht="15" customHeight="1">
      <c r="A12" s="16"/>
      <c r="B12" s="64"/>
      <c r="C12" s="16"/>
      <c r="D12" s="16"/>
      <c r="F12" s="65"/>
    </row>
    <row r="13" spans="1:8" ht="15" customHeight="1">
      <c r="A13" s="16"/>
      <c r="B13" s="64"/>
      <c r="C13" s="16"/>
      <c r="D13" s="16"/>
      <c r="F13" s="65"/>
    </row>
    <row r="14" spans="1:8" ht="15" customHeight="1">
      <c r="A14" s="16"/>
      <c r="B14" s="64"/>
      <c r="C14" s="16"/>
      <c r="D14" s="16"/>
      <c r="F14" s="65"/>
    </row>
    <row r="15" spans="1:8" ht="15" customHeight="1">
      <c r="A15" s="16"/>
      <c r="B15" s="64"/>
      <c r="C15" s="16"/>
      <c r="D15" s="16"/>
      <c r="F15" s="65"/>
    </row>
    <row r="16" spans="1:8" ht="15" customHeight="1">
      <c r="A16" s="16"/>
      <c r="B16" s="64"/>
      <c r="C16" s="16"/>
      <c r="D16" s="16"/>
      <c r="F16" s="65"/>
    </row>
    <row r="17" spans="1:6" ht="15" customHeight="1">
      <c r="A17" s="16"/>
      <c r="B17" s="16"/>
      <c r="C17" s="16"/>
      <c r="D17" s="16"/>
    </row>
    <row r="18" spans="1:6" ht="15" customHeight="1">
      <c r="A18" s="16"/>
      <c r="B18" s="16"/>
      <c r="C18" s="16"/>
      <c r="D18" s="16"/>
    </row>
    <row r="19" spans="1:6" ht="15" customHeight="1">
      <c r="A19" s="16"/>
      <c r="B19" s="16"/>
      <c r="C19" s="16"/>
      <c r="D19" s="16"/>
    </row>
    <row r="20" spans="1:6" ht="15" customHeight="1">
      <c r="A20" s="16"/>
      <c r="B20" s="16"/>
      <c r="C20" s="16"/>
      <c r="D20" s="16"/>
    </row>
    <row r="21" spans="1:6" ht="15" customHeight="1">
      <c r="A21" s="16"/>
      <c r="B21" s="16"/>
      <c r="C21" s="16"/>
      <c r="D21" s="16"/>
    </row>
    <row r="22" spans="1:6" ht="15" customHeight="1">
      <c r="A22" s="16"/>
      <c r="B22" s="16"/>
      <c r="C22" s="16"/>
      <c r="D22" s="16"/>
    </row>
    <row r="23" spans="1:6" ht="15" customHeight="1">
      <c r="A23" s="16"/>
      <c r="B23" s="16"/>
      <c r="C23" s="16"/>
      <c r="D23" s="16"/>
      <c r="F23" s="153"/>
    </row>
    <row r="24" spans="1:6" ht="15" customHeight="1"/>
    <row r="25" spans="1:6" ht="15" customHeight="1"/>
    <row r="26" spans="1:6" ht="15" customHeight="1"/>
    <row r="27" spans="1:6" ht="18" customHeight="1"/>
    <row r="28" spans="1:6" ht="18" customHeight="1"/>
    <row r="29" spans="1:6" ht="18" customHeight="1"/>
    <row r="30" spans="1:6" ht="18" customHeight="1"/>
    <row r="31" spans="1:6" ht="18" customHeight="1"/>
    <row r="32" spans="1:6" ht="18" customHeight="1"/>
    <row r="33" spans="1:4" ht="18" customHeight="1">
      <c r="A33" s="152"/>
      <c r="B33" s="152"/>
      <c r="C33" s="152"/>
      <c r="D33" s="152"/>
    </row>
    <row r="34" spans="1:4" ht="18" customHeight="1">
      <c r="A34" s="88"/>
      <c r="B34" s="88"/>
      <c r="C34" s="88"/>
      <c r="D34" s="88"/>
    </row>
    <row r="35" spans="1:4" ht="12.75" customHeight="1"/>
    <row r="36" spans="1:4" ht="12.75" customHeight="1"/>
    <row r="37" spans="1:4" ht="12.75" customHeight="1"/>
    <row r="38" spans="1:4" ht="9.75" customHeight="1"/>
    <row r="39" spans="1:4" ht="15" customHeight="1">
      <c r="A39" s="177" t="s">
        <v>208</v>
      </c>
      <c r="B39" s="178"/>
      <c r="C39" s="178"/>
      <c r="D39" s="179">
        <v>8</v>
      </c>
    </row>
  </sheetData>
  <mergeCells count="5">
    <mergeCell ref="A1:D1"/>
    <mergeCell ref="A2:D2"/>
    <mergeCell ref="B3:B4"/>
    <mergeCell ref="A3:A4"/>
    <mergeCell ref="D3:D4"/>
  </mergeCells>
  <phoneticPr fontId="2" type="noConversion"/>
  <printOptions horizontalCentered="1"/>
  <pageMargins left="0.31" right="0.56999999999999995" top="0.43" bottom="0.35" header="0.19" footer="0.24"/>
  <pageSetup paperSize="9" scale="10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29"/>
  <sheetViews>
    <sheetView rightToLeft="1" tabSelected="1" view="pageBreakPreview" topLeftCell="A13" zoomScale="80" zoomScaleSheetLayoutView="80" workbookViewId="0">
      <selection activeCell="L24" sqref="L24:L26"/>
    </sheetView>
  </sheetViews>
  <sheetFormatPr defaultRowHeight="12.75"/>
  <cols>
    <col min="1" max="1" width="5.28515625" style="1" customWidth="1"/>
    <col min="2" max="2" width="3.42578125" style="1" customWidth="1"/>
    <col min="3" max="3" width="6.140625" style="1" customWidth="1"/>
    <col min="4" max="4" width="35.7109375" style="1" customWidth="1"/>
    <col min="5" max="5" width="16.85546875" style="1" customWidth="1"/>
    <col min="6" max="6" width="9" style="1" customWidth="1"/>
    <col min="7" max="7" width="16.85546875" style="1" customWidth="1"/>
    <col min="8" max="8" width="9" style="1" customWidth="1"/>
    <col min="9" max="9" width="41.140625" style="1" customWidth="1"/>
    <col min="10" max="10" width="6.42578125" style="1" customWidth="1"/>
    <col min="11" max="11" width="18.140625" style="1" customWidth="1"/>
    <col min="12" max="12" width="12" style="1" bestFit="1" customWidth="1"/>
    <col min="13" max="16384" width="9.140625" style="1"/>
  </cols>
  <sheetData>
    <row r="1" spans="1:12" s="105" customFormat="1" ht="34.5" customHeight="1">
      <c r="A1" s="361" t="s">
        <v>208</v>
      </c>
      <c r="C1" s="389" t="s">
        <v>246</v>
      </c>
      <c r="D1" s="389"/>
      <c r="E1" s="389"/>
      <c r="F1" s="389"/>
      <c r="G1" s="389"/>
      <c r="H1" s="389"/>
      <c r="I1" s="389"/>
      <c r="J1" s="389"/>
    </row>
    <row r="2" spans="1:12" s="105" customFormat="1" ht="33" customHeight="1" thickBot="1">
      <c r="A2" s="361"/>
      <c r="C2" s="390" t="s">
        <v>247</v>
      </c>
      <c r="D2" s="390"/>
      <c r="E2" s="390"/>
      <c r="F2" s="390"/>
      <c r="G2" s="390"/>
      <c r="H2" s="390"/>
      <c r="I2" s="390"/>
      <c r="J2" s="390"/>
    </row>
    <row r="3" spans="1:12" ht="30.75" customHeight="1" thickTop="1" thickBot="1">
      <c r="A3" s="361"/>
      <c r="C3" s="370" t="s">
        <v>44</v>
      </c>
      <c r="D3" s="370" t="s">
        <v>185</v>
      </c>
      <c r="E3" s="132" t="s">
        <v>84</v>
      </c>
      <c r="F3" s="132" t="s">
        <v>92</v>
      </c>
      <c r="G3" s="136" t="s">
        <v>200</v>
      </c>
      <c r="H3" s="136" t="s">
        <v>92</v>
      </c>
      <c r="I3" s="391" t="s">
        <v>98</v>
      </c>
      <c r="J3" s="391" t="s">
        <v>99</v>
      </c>
    </row>
    <row r="4" spans="1:12" ht="34.5" customHeight="1" thickBot="1">
      <c r="A4" s="361"/>
      <c r="C4" s="371"/>
      <c r="D4" s="371"/>
      <c r="E4" s="130" t="s">
        <v>96</v>
      </c>
      <c r="F4" s="131" t="s">
        <v>95</v>
      </c>
      <c r="G4" s="131" t="s">
        <v>202</v>
      </c>
      <c r="H4" s="131" t="s">
        <v>201</v>
      </c>
      <c r="I4" s="392"/>
      <c r="J4" s="392"/>
      <c r="K4" s="346" t="s">
        <v>276</v>
      </c>
      <c r="L4" s="346" t="s">
        <v>277</v>
      </c>
    </row>
    <row r="5" spans="1:12" ht="21.95" customHeight="1">
      <c r="A5" s="361"/>
      <c r="C5" s="9" t="s">
        <v>100</v>
      </c>
      <c r="D5" s="94" t="s">
        <v>184</v>
      </c>
      <c r="E5" s="145">
        <v>10017410.699999999</v>
      </c>
      <c r="F5" s="196">
        <v>3.5600417078054316</v>
      </c>
      <c r="G5" s="207">
        <v>7430434.9000000004</v>
      </c>
      <c r="H5" s="315">
        <v>3.3015590441416331</v>
      </c>
      <c r="I5" s="95" t="s">
        <v>101</v>
      </c>
      <c r="J5" s="76" t="s">
        <v>102</v>
      </c>
      <c r="K5" s="347">
        <f>E5/281384644.4*100</f>
        <v>3.5600417078054316</v>
      </c>
      <c r="L5" s="1">
        <f>G5/225058367.9*100</f>
        <v>3.3015590441416331</v>
      </c>
    </row>
    <row r="6" spans="1:12" ht="21.95" customHeight="1">
      <c r="A6" s="361"/>
      <c r="C6" s="12" t="s">
        <v>103</v>
      </c>
      <c r="D6" s="96" t="s">
        <v>104</v>
      </c>
      <c r="E6" s="146">
        <v>393763.7</v>
      </c>
      <c r="F6" s="316">
        <v>0.13993787786097117</v>
      </c>
      <c r="G6" s="317">
        <v>342701.2</v>
      </c>
      <c r="H6" s="315">
        <v>0.15227214308790871</v>
      </c>
      <c r="I6" s="97" t="s">
        <v>105</v>
      </c>
      <c r="J6" s="77" t="s">
        <v>106</v>
      </c>
      <c r="K6" s="347">
        <f t="shared" ref="K6:K22" si="0">E6/281384644.4*100</f>
        <v>0.13993787786097117</v>
      </c>
      <c r="L6" s="1">
        <f t="shared" ref="L6:L22" si="1">G6/225058367.9*100</f>
        <v>0.15227214308790871</v>
      </c>
    </row>
    <row r="7" spans="1:12" ht="21.95" customHeight="1">
      <c r="A7" s="361"/>
      <c r="C7" s="12" t="s">
        <v>107</v>
      </c>
      <c r="D7" s="96" t="s">
        <v>50</v>
      </c>
      <c r="E7" s="146">
        <f>E8+E9</f>
        <v>114831638.5</v>
      </c>
      <c r="F7" s="316">
        <v>40.809490064696654</v>
      </c>
      <c r="G7" s="207">
        <f>G8+G9</f>
        <v>133275332.2</v>
      </c>
      <c r="H7" s="315">
        <v>59.218119034444484</v>
      </c>
      <c r="I7" s="97" t="s">
        <v>51</v>
      </c>
      <c r="J7" s="77" t="s">
        <v>108</v>
      </c>
      <c r="K7" s="347">
        <f t="shared" si="0"/>
        <v>40.809490064696654</v>
      </c>
      <c r="L7" s="1">
        <f t="shared" si="1"/>
        <v>59.218119034444484</v>
      </c>
    </row>
    <row r="8" spans="1:12" ht="21.95" customHeight="1">
      <c r="A8" s="361"/>
      <c r="C8" s="12"/>
      <c r="D8" s="96" t="s">
        <v>109</v>
      </c>
      <c r="E8" s="146">
        <v>114386366</v>
      </c>
      <c r="F8" s="316">
        <v>40.651246710319775</v>
      </c>
      <c r="G8" s="317">
        <v>133000811.5</v>
      </c>
      <c r="H8" s="315">
        <v>59.096141476995044</v>
      </c>
      <c r="I8" s="97" t="s">
        <v>110</v>
      </c>
      <c r="J8" s="77"/>
      <c r="K8" s="347">
        <f t="shared" si="0"/>
        <v>40.651246710319775</v>
      </c>
      <c r="L8" s="1">
        <f t="shared" si="1"/>
        <v>59.096141476995044</v>
      </c>
    </row>
    <row r="9" spans="1:12" ht="21.95" customHeight="1">
      <c r="A9" s="180"/>
      <c r="C9" s="12"/>
      <c r="D9" s="98" t="s">
        <v>111</v>
      </c>
      <c r="E9" s="146">
        <v>445272.5</v>
      </c>
      <c r="F9" s="316">
        <v>0.15824335437687445</v>
      </c>
      <c r="G9" s="146">
        <v>274520.7</v>
      </c>
      <c r="H9" s="315">
        <v>0.12197755744944243</v>
      </c>
      <c r="I9" s="99" t="s">
        <v>112</v>
      </c>
      <c r="J9" s="77"/>
      <c r="K9" s="347">
        <f t="shared" si="0"/>
        <v>0.15824335437687445</v>
      </c>
      <c r="L9" s="1">
        <f t="shared" si="1"/>
        <v>0.12197755744944243</v>
      </c>
    </row>
    <row r="10" spans="1:12" s="116" customFormat="1" ht="21.95" customHeight="1">
      <c r="A10" s="181"/>
      <c r="C10" s="12" t="s">
        <v>113</v>
      </c>
      <c r="D10" s="96" t="s">
        <v>59</v>
      </c>
      <c r="E10" s="146">
        <v>5902961.4000000004</v>
      </c>
      <c r="F10" s="316">
        <v>2.0622878737301846</v>
      </c>
      <c r="G10" s="317">
        <v>2313072.6</v>
      </c>
      <c r="H10" s="315">
        <v>1.0277656510100375</v>
      </c>
      <c r="I10" s="97" t="s">
        <v>60</v>
      </c>
      <c r="J10" s="77" t="s">
        <v>114</v>
      </c>
      <c r="K10" s="347">
        <f t="shared" si="0"/>
        <v>2.0978264157189388</v>
      </c>
      <c r="L10" s="1">
        <f t="shared" si="1"/>
        <v>1.0277656510100375</v>
      </c>
    </row>
    <row r="11" spans="1:12" ht="21.95" customHeight="1">
      <c r="A11" s="180"/>
      <c r="C11" s="12" t="s">
        <v>115</v>
      </c>
      <c r="D11" s="98" t="s">
        <v>116</v>
      </c>
      <c r="E11" s="146">
        <v>8095691</v>
      </c>
      <c r="F11" s="316">
        <v>2.877090545314775</v>
      </c>
      <c r="G11" s="207">
        <v>2352253.2000000002</v>
      </c>
      <c r="H11" s="315">
        <v>1.0451747348693006</v>
      </c>
      <c r="I11" s="99" t="s">
        <v>117</v>
      </c>
      <c r="J11" s="77" t="s">
        <v>118</v>
      </c>
      <c r="K11" s="347">
        <f t="shared" si="0"/>
        <v>2.877090545314775</v>
      </c>
      <c r="L11" s="1">
        <f t="shared" si="1"/>
        <v>1.0451747348693006</v>
      </c>
    </row>
    <row r="12" spans="1:12" s="116" customFormat="1" ht="21.95" customHeight="1">
      <c r="A12" s="181"/>
      <c r="C12" s="12" t="s">
        <v>119</v>
      </c>
      <c r="D12" s="96" t="s">
        <v>2</v>
      </c>
      <c r="E12" s="146">
        <v>18576253</v>
      </c>
      <c r="F12" s="316">
        <v>6.601729472342166</v>
      </c>
      <c r="G12" s="317">
        <v>12979494.800000001</v>
      </c>
      <c r="H12" s="315">
        <v>5.7671682777719102</v>
      </c>
      <c r="I12" s="97" t="s">
        <v>120</v>
      </c>
      <c r="J12" s="77" t="s">
        <v>121</v>
      </c>
      <c r="K12" s="347">
        <f t="shared" si="0"/>
        <v>6.601729472342166</v>
      </c>
      <c r="L12" s="1">
        <f t="shared" si="1"/>
        <v>5.7671682777719102</v>
      </c>
    </row>
    <row r="13" spans="1:12" s="116" customFormat="1" ht="37.5" customHeight="1">
      <c r="A13" s="181"/>
      <c r="C13" s="12" t="s">
        <v>122</v>
      </c>
      <c r="D13" s="96" t="s">
        <v>189</v>
      </c>
      <c r="E13" s="146">
        <v>21488836.199999999</v>
      </c>
      <c r="F13" s="316">
        <v>7.6368190758315597</v>
      </c>
      <c r="G13" s="207">
        <v>15894109.6</v>
      </c>
      <c r="H13" s="315">
        <v>7.0622166810799119</v>
      </c>
      <c r="I13" s="97" t="s">
        <v>123</v>
      </c>
      <c r="J13" s="77" t="s">
        <v>124</v>
      </c>
      <c r="K13" s="347">
        <f t="shared" si="0"/>
        <v>7.6368190758315597</v>
      </c>
      <c r="L13" s="1">
        <f t="shared" si="1"/>
        <v>7.0622166810799119</v>
      </c>
    </row>
    <row r="14" spans="1:12" s="116" customFormat="1" ht="21.95" customHeight="1">
      <c r="A14" s="181"/>
      <c r="C14" s="12" t="s">
        <v>125</v>
      </c>
      <c r="D14" s="96" t="s">
        <v>126</v>
      </c>
      <c r="E14" s="146">
        <v>2401531.7000000002</v>
      </c>
      <c r="F14" s="316">
        <v>0.85346935157773685</v>
      </c>
      <c r="G14" s="207">
        <v>1711172.6</v>
      </c>
      <c r="H14" s="315">
        <v>0.7603239177315656</v>
      </c>
      <c r="I14" s="97" t="s">
        <v>127</v>
      </c>
      <c r="J14" s="77" t="s">
        <v>128</v>
      </c>
      <c r="K14" s="347">
        <f t="shared" si="0"/>
        <v>0.85346935157773685</v>
      </c>
      <c r="L14" s="1">
        <f t="shared" si="1"/>
        <v>0.7603239177315656</v>
      </c>
    </row>
    <row r="15" spans="1:12" s="116" customFormat="1" ht="21.95" customHeight="1">
      <c r="A15" s="181"/>
      <c r="C15" s="12" t="s">
        <v>129</v>
      </c>
      <c r="D15" s="96" t="s">
        <v>130</v>
      </c>
      <c r="E15" s="146">
        <v>24037033.399999999</v>
      </c>
      <c r="F15" s="316">
        <v>8.5424112077098115</v>
      </c>
      <c r="G15" s="318">
        <v>16164783.699999999</v>
      </c>
      <c r="H15" s="319">
        <v>7.1824850819066119</v>
      </c>
      <c r="I15" s="97" t="s">
        <v>131</v>
      </c>
      <c r="J15" s="77" t="s">
        <v>132</v>
      </c>
      <c r="K15" s="347">
        <f t="shared" si="0"/>
        <v>8.5424112077098115</v>
      </c>
      <c r="L15" s="1">
        <f t="shared" si="1"/>
        <v>7.1824850819066119</v>
      </c>
    </row>
    <row r="16" spans="1:12" s="116" customFormat="1" ht="21.95" customHeight="1">
      <c r="A16" s="181"/>
      <c r="C16" s="12" t="s">
        <v>133</v>
      </c>
      <c r="D16" s="96" t="s">
        <v>196</v>
      </c>
      <c r="E16" s="146">
        <v>5011013.5</v>
      </c>
      <c r="F16" s="316">
        <v>1.7808411367596293</v>
      </c>
      <c r="G16" s="207">
        <v>2764605.4000000004</v>
      </c>
      <c r="H16" s="315">
        <v>1.2283948496544661</v>
      </c>
      <c r="I16" s="97" t="s">
        <v>134</v>
      </c>
      <c r="J16" s="77" t="s">
        <v>135</v>
      </c>
      <c r="K16" s="347">
        <f t="shared" si="0"/>
        <v>1.7808411367596293</v>
      </c>
      <c r="L16" s="1">
        <f t="shared" si="1"/>
        <v>1.2283948496544661</v>
      </c>
    </row>
    <row r="17" spans="1:12" s="116" customFormat="1" ht="24.75" customHeight="1">
      <c r="A17" s="181"/>
      <c r="C17" s="12" t="s">
        <v>136</v>
      </c>
      <c r="D17" s="96" t="s">
        <v>186</v>
      </c>
      <c r="E17" s="146">
        <v>17318309</v>
      </c>
      <c r="F17" s="316">
        <v>6.1546745157071561</v>
      </c>
      <c r="G17" s="317">
        <v>9376453.1999999993</v>
      </c>
      <c r="H17" s="315">
        <v>4.1662317591169193</v>
      </c>
      <c r="I17" s="97" t="s">
        <v>137</v>
      </c>
      <c r="J17" s="77" t="s">
        <v>138</v>
      </c>
      <c r="K17" s="347">
        <f t="shared" si="0"/>
        <v>6.1546745157071561</v>
      </c>
      <c r="L17" s="1">
        <f t="shared" si="1"/>
        <v>4.1662317591169193</v>
      </c>
    </row>
    <row r="18" spans="1:12" s="116" customFormat="1" ht="24">
      <c r="A18" s="181"/>
      <c r="C18" s="12" t="s">
        <v>139</v>
      </c>
      <c r="D18" s="96" t="s">
        <v>188</v>
      </c>
      <c r="E18" s="146">
        <v>24537336.100000001</v>
      </c>
      <c r="F18" s="316">
        <v>8.7202114928201837</v>
      </c>
      <c r="G18" s="207">
        <v>8423390.4000000004</v>
      </c>
      <c r="H18" s="315">
        <v>3.7427581469633506</v>
      </c>
      <c r="I18" s="97" t="s">
        <v>140</v>
      </c>
      <c r="J18" s="77" t="s">
        <v>141</v>
      </c>
      <c r="K18" s="347">
        <f t="shared" si="0"/>
        <v>8.7202114928201837</v>
      </c>
      <c r="L18" s="1">
        <f t="shared" si="1"/>
        <v>3.7427581469633506</v>
      </c>
    </row>
    <row r="19" spans="1:12" s="116" customFormat="1" ht="21.95" customHeight="1">
      <c r="A19" s="181"/>
      <c r="C19" s="12" t="s">
        <v>142</v>
      </c>
      <c r="D19" s="96" t="s">
        <v>143</v>
      </c>
      <c r="E19" s="146">
        <v>13357799.9</v>
      </c>
      <c r="F19" s="316">
        <v>4.7471673262352336</v>
      </c>
      <c r="G19" s="207">
        <v>4901508</v>
      </c>
      <c r="H19" s="315">
        <v>2.1778830290717663</v>
      </c>
      <c r="I19" s="97" t="s">
        <v>144</v>
      </c>
      <c r="J19" s="77" t="s">
        <v>145</v>
      </c>
      <c r="K19" s="347">
        <f t="shared" si="0"/>
        <v>4.7471673262352336</v>
      </c>
      <c r="L19" s="1">
        <f t="shared" si="1"/>
        <v>2.1778830290717663</v>
      </c>
    </row>
    <row r="20" spans="1:12" s="116" customFormat="1" ht="27" customHeight="1">
      <c r="A20" s="181"/>
      <c r="C20" s="12" t="s">
        <v>146</v>
      </c>
      <c r="D20" s="96" t="s">
        <v>190</v>
      </c>
      <c r="E20" s="146">
        <v>10526649.800000001</v>
      </c>
      <c r="F20" s="316">
        <v>3.7410178591820844</v>
      </c>
      <c r="G20" s="207">
        <v>4857012.5999999996</v>
      </c>
      <c r="H20" s="315">
        <v>2.1581124244880829</v>
      </c>
      <c r="I20" s="97" t="s">
        <v>147</v>
      </c>
      <c r="J20" s="77" t="s">
        <v>148</v>
      </c>
      <c r="K20" s="347">
        <f t="shared" si="0"/>
        <v>3.7410178591820844</v>
      </c>
      <c r="L20" s="1">
        <f t="shared" si="1"/>
        <v>2.1581124244880829</v>
      </c>
    </row>
    <row r="21" spans="1:12" s="116" customFormat="1" ht="27" customHeight="1">
      <c r="A21" s="181"/>
      <c r="C21" s="12" t="s">
        <v>149</v>
      </c>
      <c r="D21" s="96" t="s">
        <v>191</v>
      </c>
      <c r="E21" s="146">
        <v>4884911.4000000004</v>
      </c>
      <c r="F21" s="316">
        <v>1.7360262890024287</v>
      </c>
      <c r="G21" s="207">
        <v>2212728.2999999998</v>
      </c>
      <c r="H21" s="315">
        <v>0.98317975050062556</v>
      </c>
      <c r="I21" s="97" t="s">
        <v>150</v>
      </c>
      <c r="J21" s="77" t="s">
        <v>151</v>
      </c>
      <c r="K21" s="347">
        <f t="shared" si="0"/>
        <v>1.7360262890024287</v>
      </c>
      <c r="L21" s="1">
        <f t="shared" si="1"/>
        <v>0.98317975050062556</v>
      </c>
    </row>
    <row r="22" spans="1:12" s="116" customFormat="1" ht="27" customHeight="1">
      <c r="A22" s="181"/>
      <c r="C22" s="12" t="s">
        <v>152</v>
      </c>
      <c r="D22" s="96" t="s">
        <v>192</v>
      </c>
      <c r="E22" s="146">
        <v>103505.1</v>
      </c>
      <c r="F22" s="316">
        <v>3.6784203424001773E-2</v>
      </c>
      <c r="G22" s="207">
        <v>59315.199999999997</v>
      </c>
      <c r="H22" s="315">
        <v>2.6355474161420856E-2</v>
      </c>
      <c r="I22" s="97" t="s">
        <v>153</v>
      </c>
      <c r="J22" s="77" t="s">
        <v>154</v>
      </c>
      <c r="K22" s="347">
        <f t="shared" si="0"/>
        <v>3.6784203424001773E-2</v>
      </c>
      <c r="L22" s="1">
        <f t="shared" si="1"/>
        <v>2.6355474161420856E-2</v>
      </c>
    </row>
    <row r="23" spans="1:12" s="116" customFormat="1" ht="27" customHeight="1" thickBot="1">
      <c r="A23" s="181"/>
      <c r="C23" s="138" t="s">
        <v>155</v>
      </c>
      <c r="D23" s="100" t="s">
        <v>193</v>
      </c>
      <c r="E23" s="320" t="s">
        <v>97</v>
      </c>
      <c r="F23" s="321" t="s">
        <v>97</v>
      </c>
      <c r="G23" s="320" t="s">
        <v>97</v>
      </c>
      <c r="H23" s="320" t="s">
        <v>97</v>
      </c>
      <c r="I23" s="101" t="s">
        <v>156</v>
      </c>
      <c r="J23" s="79" t="s">
        <v>157</v>
      </c>
      <c r="K23" s="1"/>
      <c r="L23" s="1"/>
    </row>
    <row r="24" spans="1:12" s="116" customFormat="1" ht="21" customHeight="1">
      <c r="A24" s="181"/>
      <c r="C24" s="379" t="s">
        <v>194</v>
      </c>
      <c r="D24" s="380"/>
      <c r="E24" s="145">
        <f>E5+E6+E8+E9+E10+E11+E12+E13+E14+E15+E16+E17+E18+E19+E20+E21+E22</f>
        <v>281484644.39999998</v>
      </c>
      <c r="F24" s="196">
        <f>F5+F6+F8+F9+F10+F11+F12+F13+F14+F15+F16+F17+F18+F19+F20+F21+F22</f>
        <v>99.999999999999986</v>
      </c>
      <c r="G24" s="145">
        <f>G5+G6+G8+G9+G10+G11+G12+G13+G14+G15+G16+G17+G18+G19+G20+G21+G22</f>
        <v>225058367.89999995</v>
      </c>
      <c r="H24" s="196">
        <f>H5+H6+H8+H9+H10+H11+H12+H13+H14+H15+H16+H17+H18+H19+H20+H21+H22</f>
        <v>100</v>
      </c>
      <c r="I24" s="380" t="s">
        <v>158</v>
      </c>
      <c r="J24" s="381"/>
      <c r="K24" s="1">
        <v>281484644.39999998</v>
      </c>
      <c r="L24" s="117">
        <f>K24-E24</f>
        <v>0</v>
      </c>
    </row>
    <row r="25" spans="1:12" ht="21.75" customHeight="1">
      <c r="A25" s="180"/>
      <c r="C25" s="382" t="s">
        <v>195</v>
      </c>
      <c r="D25" s="383"/>
      <c r="E25" s="146">
        <v>3599775</v>
      </c>
      <c r="F25" s="148"/>
      <c r="G25" s="146">
        <v>1983347.1</v>
      </c>
      <c r="H25" s="143"/>
      <c r="I25" s="384" t="s">
        <v>181</v>
      </c>
      <c r="J25" s="385"/>
      <c r="K25" s="1">
        <v>3599775</v>
      </c>
      <c r="L25" s="117">
        <f t="shared" ref="L25:L26" si="2">K25-E25</f>
        <v>0</v>
      </c>
    </row>
    <row r="26" spans="1:12" ht="24.95" customHeight="1" thickBot="1">
      <c r="A26" s="182"/>
      <c r="C26" s="386" t="s">
        <v>159</v>
      </c>
      <c r="D26" s="387"/>
      <c r="E26" s="147">
        <f>E24-E25</f>
        <v>277884869.39999998</v>
      </c>
      <c r="F26" s="149"/>
      <c r="G26" s="147">
        <f>G24-G25</f>
        <v>223075020.79999995</v>
      </c>
      <c r="H26" s="144"/>
      <c r="I26" s="387" t="s">
        <v>29</v>
      </c>
      <c r="J26" s="388"/>
      <c r="K26" s="1">
        <v>277884869.39999998</v>
      </c>
      <c r="L26" s="117">
        <f t="shared" si="2"/>
        <v>0</v>
      </c>
    </row>
    <row r="27" spans="1:12" ht="18.75" customHeight="1" thickTop="1">
      <c r="A27" s="182"/>
      <c r="C27" s="377" t="s">
        <v>211</v>
      </c>
      <c r="D27" s="377"/>
      <c r="G27" s="78"/>
      <c r="H27" s="78"/>
      <c r="I27" s="378"/>
      <c r="J27" s="378"/>
    </row>
    <row r="28" spans="1:12" ht="16.5" customHeight="1">
      <c r="A28" s="182">
        <v>9</v>
      </c>
      <c r="C28" s="376"/>
      <c r="D28" s="376"/>
      <c r="E28" s="376"/>
      <c r="F28" s="69"/>
      <c r="G28" s="69"/>
    </row>
    <row r="29" spans="1:12" ht="16.5" customHeight="1">
      <c r="E29" s="69"/>
      <c r="F29" s="69"/>
      <c r="G29" s="69"/>
      <c r="H29" s="69"/>
      <c r="I29" s="69"/>
    </row>
  </sheetData>
  <mergeCells count="16">
    <mergeCell ref="C28:E28"/>
    <mergeCell ref="A1:A8"/>
    <mergeCell ref="C27:D27"/>
    <mergeCell ref="I27:J27"/>
    <mergeCell ref="C24:D24"/>
    <mergeCell ref="I24:J24"/>
    <mergeCell ref="C25:D25"/>
    <mergeCell ref="I25:J25"/>
    <mergeCell ref="C26:D26"/>
    <mergeCell ref="I26:J26"/>
    <mergeCell ref="C1:J1"/>
    <mergeCell ref="C2:J2"/>
    <mergeCell ref="C3:C4"/>
    <mergeCell ref="D3:D4"/>
    <mergeCell ref="I3:I4"/>
    <mergeCell ref="J3:J4"/>
  </mergeCells>
  <printOptions horizontalCentered="1"/>
  <pageMargins left="0.27559055118110237" right="0.23622047244094491" top="0.39370078740157483" bottom="0.35433070866141736" header="0.19685039370078741" footer="0.23622047244094491"/>
  <pageSetup paperSize="9" scale="78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8"/>
  <sheetViews>
    <sheetView rightToLeft="1" view="pageBreakPreview" zoomScaleSheetLayoutView="100" workbookViewId="0">
      <selection activeCell="I31" sqref="I31"/>
    </sheetView>
  </sheetViews>
  <sheetFormatPr defaultRowHeight="12.75"/>
  <cols>
    <col min="1" max="1" width="3.42578125" style="1" customWidth="1"/>
    <col min="2" max="3" width="6.140625" style="1" customWidth="1"/>
    <col min="4" max="4" width="27.28515625" style="1" customWidth="1"/>
    <col min="5" max="7" width="20.85546875" style="1" customWidth="1"/>
    <col min="8" max="8" width="35.7109375" style="1" customWidth="1"/>
    <col min="9" max="9" width="6.42578125" style="1" customWidth="1"/>
    <col min="10" max="16384" width="9.140625" style="1"/>
  </cols>
  <sheetData>
    <row r="1" spans="1:9" ht="33" customHeight="1">
      <c r="A1" s="361" t="s">
        <v>208</v>
      </c>
      <c r="C1" s="389" t="s">
        <v>248</v>
      </c>
      <c r="D1" s="389"/>
      <c r="E1" s="389"/>
      <c r="F1" s="389"/>
      <c r="G1" s="389"/>
      <c r="H1" s="389"/>
      <c r="I1" s="389"/>
    </row>
    <row r="2" spans="1:9" ht="35.25" customHeight="1" thickBot="1">
      <c r="A2" s="361"/>
      <c r="C2" s="390" t="s">
        <v>249</v>
      </c>
      <c r="D2" s="390"/>
      <c r="E2" s="390"/>
      <c r="F2" s="390"/>
      <c r="G2" s="390"/>
      <c r="H2" s="390"/>
      <c r="I2" s="390"/>
    </row>
    <row r="3" spans="1:9" ht="31.5" customHeight="1" thickTop="1">
      <c r="A3" s="361"/>
      <c r="C3" s="370" t="s">
        <v>44</v>
      </c>
      <c r="D3" s="370" t="s">
        <v>197</v>
      </c>
      <c r="E3" s="210" t="s">
        <v>85</v>
      </c>
      <c r="F3" s="210" t="s">
        <v>167</v>
      </c>
      <c r="G3" s="210" t="s">
        <v>83</v>
      </c>
      <c r="H3" s="391" t="s">
        <v>98</v>
      </c>
      <c r="I3" s="391" t="s">
        <v>99</v>
      </c>
    </row>
    <row r="4" spans="1:9" ht="31.5" customHeight="1" thickBot="1">
      <c r="A4" s="361"/>
      <c r="C4" s="371"/>
      <c r="D4" s="371"/>
      <c r="E4" s="108" t="s">
        <v>86</v>
      </c>
      <c r="F4" s="211" t="s">
        <v>87</v>
      </c>
      <c r="G4" s="211" t="s">
        <v>79</v>
      </c>
      <c r="H4" s="392"/>
      <c r="I4" s="392"/>
    </row>
    <row r="5" spans="1:9" ht="21.95" customHeight="1">
      <c r="A5" s="361"/>
      <c r="C5" s="9" t="s">
        <v>100</v>
      </c>
      <c r="D5" s="94" t="s">
        <v>184</v>
      </c>
      <c r="E5" s="190">
        <v>79337.5</v>
      </c>
      <c r="F5" s="190">
        <v>9938073.1999999993</v>
      </c>
      <c r="G5" s="190">
        <f>E5+F5</f>
        <v>10017410.699999999</v>
      </c>
      <c r="H5" s="95" t="s">
        <v>101</v>
      </c>
      <c r="I5" s="76" t="s">
        <v>102</v>
      </c>
    </row>
    <row r="6" spans="1:9" ht="21.95" customHeight="1">
      <c r="A6" s="361"/>
      <c r="C6" s="12" t="s">
        <v>103</v>
      </c>
      <c r="D6" s="96" t="s">
        <v>104</v>
      </c>
      <c r="E6" s="190">
        <v>0</v>
      </c>
      <c r="F6" s="190">
        <v>393763.7</v>
      </c>
      <c r="G6" s="190">
        <f>F6</f>
        <v>393763.7</v>
      </c>
      <c r="H6" s="97" t="s">
        <v>105</v>
      </c>
      <c r="I6" s="77" t="s">
        <v>106</v>
      </c>
    </row>
    <row r="7" spans="1:9" ht="21.95" customHeight="1">
      <c r="A7" s="361"/>
      <c r="C7" s="12" t="s">
        <v>107</v>
      </c>
      <c r="D7" s="96" t="s">
        <v>50</v>
      </c>
      <c r="E7" s="190">
        <f>E8+E9</f>
        <v>114425368.59999999</v>
      </c>
      <c r="F7" s="190">
        <f>F8+F9</f>
        <v>406269.9</v>
      </c>
      <c r="G7" s="190">
        <f>G8+G9</f>
        <v>114831638.5</v>
      </c>
      <c r="H7" s="97" t="s">
        <v>51</v>
      </c>
      <c r="I7" s="77" t="s">
        <v>108</v>
      </c>
    </row>
    <row r="8" spans="1:9" ht="21.95" customHeight="1">
      <c r="A8" s="361"/>
      <c r="C8" s="12"/>
      <c r="D8" s="96" t="s">
        <v>109</v>
      </c>
      <c r="E8" s="155">
        <v>114386366</v>
      </c>
      <c r="F8" s="190">
        <v>0</v>
      </c>
      <c r="G8" s="190">
        <f>E8</f>
        <v>114386366</v>
      </c>
      <c r="H8" s="97" t="s">
        <v>110</v>
      </c>
      <c r="I8" s="77"/>
    </row>
    <row r="9" spans="1:9" ht="21.95" customHeight="1">
      <c r="A9" s="180"/>
      <c r="C9" s="12"/>
      <c r="D9" s="96" t="s">
        <v>111</v>
      </c>
      <c r="E9" s="155">
        <v>39002.6</v>
      </c>
      <c r="F9" s="155">
        <v>406269.9</v>
      </c>
      <c r="G9" s="155">
        <f>E9+F9</f>
        <v>445272.5</v>
      </c>
      <c r="H9" s="99" t="s">
        <v>112</v>
      </c>
      <c r="I9" s="77"/>
    </row>
    <row r="10" spans="1:9" s="116" customFormat="1" ht="21.95" customHeight="1">
      <c r="A10" s="181"/>
      <c r="C10" s="12" t="s">
        <v>113</v>
      </c>
      <c r="D10" s="96" t="s">
        <v>198</v>
      </c>
      <c r="E10" s="155">
        <v>2470668.1</v>
      </c>
      <c r="F10" s="155">
        <v>3432293.3</v>
      </c>
      <c r="G10" s="155">
        <f>E10+F10</f>
        <v>5902961.4000000004</v>
      </c>
      <c r="H10" s="97" t="s">
        <v>60</v>
      </c>
      <c r="I10" s="77" t="s">
        <v>114</v>
      </c>
    </row>
    <row r="11" spans="1:9" ht="21.95" customHeight="1">
      <c r="A11" s="180"/>
      <c r="C11" s="12" t="s">
        <v>115</v>
      </c>
      <c r="D11" s="96" t="s">
        <v>116</v>
      </c>
      <c r="E11" s="155">
        <v>6347970</v>
      </c>
      <c r="F11" s="155">
        <v>1747721</v>
      </c>
      <c r="G11" s="155">
        <f>E11+F11</f>
        <v>8095691</v>
      </c>
      <c r="H11" s="99" t="s">
        <v>117</v>
      </c>
      <c r="I11" s="77" t="s">
        <v>118</v>
      </c>
    </row>
    <row r="12" spans="1:9" ht="21.95" customHeight="1">
      <c r="A12" s="180"/>
      <c r="C12" s="12" t="s">
        <v>119</v>
      </c>
      <c r="D12" s="96" t="s">
        <v>2</v>
      </c>
      <c r="E12" s="155">
        <v>337929.8</v>
      </c>
      <c r="F12" s="155">
        <v>18238323.199999999</v>
      </c>
      <c r="G12" s="155">
        <f t="shared" ref="G12:G16" si="0">E12+F12</f>
        <v>18576253</v>
      </c>
      <c r="H12" s="99" t="s">
        <v>120</v>
      </c>
      <c r="I12" s="77" t="s">
        <v>121</v>
      </c>
    </row>
    <row r="13" spans="1:9" s="116" customFormat="1" ht="35.25" customHeight="1">
      <c r="A13" s="181"/>
      <c r="C13" s="12" t="s">
        <v>122</v>
      </c>
      <c r="D13" s="96" t="s">
        <v>189</v>
      </c>
      <c r="E13" s="155">
        <v>6568997.4000000004</v>
      </c>
      <c r="F13" s="155">
        <v>14919838.800000001</v>
      </c>
      <c r="G13" s="155">
        <f t="shared" si="0"/>
        <v>21488836.200000003</v>
      </c>
      <c r="H13" s="97" t="s">
        <v>123</v>
      </c>
      <c r="I13" s="77" t="s">
        <v>124</v>
      </c>
    </row>
    <row r="14" spans="1:9" s="116" customFormat="1" ht="21.95" customHeight="1">
      <c r="A14" s="181"/>
      <c r="C14" s="12" t="s">
        <v>125</v>
      </c>
      <c r="D14" s="96" t="s">
        <v>126</v>
      </c>
      <c r="E14" s="155">
        <v>3761.5</v>
      </c>
      <c r="F14" s="155">
        <v>2397770.2000000002</v>
      </c>
      <c r="G14" s="155">
        <f>E14+F14</f>
        <v>2401531.7000000002</v>
      </c>
      <c r="H14" s="97" t="s">
        <v>127</v>
      </c>
      <c r="I14" s="77" t="s">
        <v>128</v>
      </c>
    </row>
    <row r="15" spans="1:9" s="116" customFormat="1" ht="21.95" customHeight="1">
      <c r="A15" s="181"/>
      <c r="C15" s="12" t="s">
        <v>129</v>
      </c>
      <c r="D15" s="96" t="s">
        <v>130</v>
      </c>
      <c r="E15" s="155">
        <v>1868305.8</v>
      </c>
      <c r="F15" s="155">
        <v>22168727.600000001</v>
      </c>
      <c r="G15" s="155">
        <f>E15+F15</f>
        <v>24037033.400000002</v>
      </c>
      <c r="H15" s="97" t="s">
        <v>131</v>
      </c>
      <c r="I15" s="77" t="s">
        <v>132</v>
      </c>
    </row>
    <row r="16" spans="1:9" s="116" customFormat="1" ht="21.95" customHeight="1">
      <c r="A16" s="181"/>
      <c r="C16" s="12" t="s">
        <v>133</v>
      </c>
      <c r="D16" s="96" t="s">
        <v>196</v>
      </c>
      <c r="E16" s="155">
        <v>3884884</v>
      </c>
      <c r="F16" s="155">
        <v>1126129.5</v>
      </c>
      <c r="G16" s="155">
        <f t="shared" si="0"/>
        <v>5011013.5</v>
      </c>
      <c r="H16" s="97" t="s">
        <v>134</v>
      </c>
      <c r="I16" s="77" t="s">
        <v>135</v>
      </c>
    </row>
    <row r="17" spans="1:9" s="116" customFormat="1" ht="21.95" customHeight="1">
      <c r="A17" s="181"/>
      <c r="C17" s="12" t="s">
        <v>136</v>
      </c>
      <c r="D17" s="96" t="s">
        <v>186</v>
      </c>
      <c r="E17" s="155"/>
      <c r="F17" s="155">
        <v>17318309</v>
      </c>
      <c r="G17" s="155">
        <f>F17</f>
        <v>17318309</v>
      </c>
      <c r="H17" s="97" t="s">
        <v>137</v>
      </c>
      <c r="I17" s="77" t="s">
        <v>138</v>
      </c>
    </row>
    <row r="18" spans="1:9" s="116" customFormat="1" ht="21.95" customHeight="1">
      <c r="A18" s="181"/>
      <c r="C18" s="12" t="s">
        <v>139</v>
      </c>
      <c r="D18" s="96" t="s">
        <v>187</v>
      </c>
      <c r="E18" s="155">
        <v>24537336.100000001</v>
      </c>
      <c r="F18" s="155"/>
      <c r="G18" s="155">
        <f>E18</f>
        <v>24537336.100000001</v>
      </c>
      <c r="H18" s="97" t="s">
        <v>140</v>
      </c>
      <c r="I18" s="77" t="s">
        <v>141</v>
      </c>
    </row>
    <row r="19" spans="1:9" s="116" customFormat="1" ht="21.95" customHeight="1">
      <c r="A19" s="181"/>
      <c r="C19" s="12" t="s">
        <v>142</v>
      </c>
      <c r="D19" s="96" t="s">
        <v>143</v>
      </c>
      <c r="E19" s="155">
        <v>11982875.800000001</v>
      </c>
      <c r="F19" s="155">
        <v>1374924.1</v>
      </c>
      <c r="G19" s="155">
        <f>E19+F19</f>
        <v>13357799.9</v>
      </c>
      <c r="H19" s="97" t="s">
        <v>144</v>
      </c>
      <c r="I19" s="77" t="s">
        <v>145</v>
      </c>
    </row>
    <row r="20" spans="1:9" s="116" customFormat="1" ht="21.95" customHeight="1">
      <c r="A20" s="181"/>
      <c r="C20" s="12" t="s">
        <v>146</v>
      </c>
      <c r="D20" s="96" t="s">
        <v>190</v>
      </c>
      <c r="E20" s="155">
        <v>5115614.2</v>
      </c>
      <c r="F20" s="155">
        <v>5411035.5999999996</v>
      </c>
      <c r="G20" s="155">
        <f>E20+F20</f>
        <v>10526649.800000001</v>
      </c>
      <c r="H20" s="97" t="s">
        <v>147</v>
      </c>
      <c r="I20" s="77" t="s">
        <v>148</v>
      </c>
    </row>
    <row r="21" spans="1:9" s="116" customFormat="1" ht="28.5" customHeight="1">
      <c r="A21" s="181"/>
      <c r="C21" s="12" t="s">
        <v>149</v>
      </c>
      <c r="D21" s="96" t="s">
        <v>191</v>
      </c>
      <c r="E21" s="155">
        <v>2554785.2000000002</v>
      </c>
      <c r="F21" s="155">
        <v>2330126.2000000002</v>
      </c>
      <c r="G21" s="155">
        <f>E21+F21</f>
        <v>4884911.4000000004</v>
      </c>
      <c r="H21" s="97" t="s">
        <v>150</v>
      </c>
      <c r="I21" s="77" t="s">
        <v>151</v>
      </c>
    </row>
    <row r="22" spans="1:9" s="116" customFormat="1" ht="27" customHeight="1">
      <c r="A22" s="181"/>
      <c r="C22" s="12" t="s">
        <v>152</v>
      </c>
      <c r="D22" s="96" t="s">
        <v>192</v>
      </c>
      <c r="E22" s="155">
        <v>0</v>
      </c>
      <c r="F22" s="155">
        <v>103505.1</v>
      </c>
      <c r="G22" s="155">
        <f>F22</f>
        <v>103505.1</v>
      </c>
      <c r="H22" s="97" t="s">
        <v>153</v>
      </c>
      <c r="I22" s="77" t="s">
        <v>154</v>
      </c>
    </row>
    <row r="23" spans="1:9" ht="21.95" customHeight="1" thickBot="1">
      <c r="A23" s="180"/>
      <c r="C23" s="82" t="s">
        <v>155</v>
      </c>
      <c r="D23" s="100" t="s">
        <v>193</v>
      </c>
      <c r="E23" s="208" t="s">
        <v>97</v>
      </c>
      <c r="F23" s="208" t="s">
        <v>97</v>
      </c>
      <c r="G23" s="208" t="s">
        <v>97</v>
      </c>
      <c r="H23" s="101" t="s">
        <v>156</v>
      </c>
      <c r="I23" s="79" t="s">
        <v>157</v>
      </c>
    </row>
    <row r="24" spans="1:9" ht="24.95" customHeight="1" thickBot="1">
      <c r="A24" s="180"/>
      <c r="C24" s="396" t="s">
        <v>194</v>
      </c>
      <c r="D24" s="394"/>
      <c r="E24" s="158">
        <f>E5+E8+E9+E10+E11+E12+E13+E14+E15+E16+E18+E19+E20+E21</f>
        <v>180177833.99999997</v>
      </c>
      <c r="F24" s="158">
        <f>F5+F6+F9+F10+F11+F12+F13+F14+F15+F16+F17+F19+F20+F21+F22</f>
        <v>101306810.39999999</v>
      </c>
      <c r="G24" s="158">
        <f>G5+G6+G8+G9+G10+G11+G12+G13+G14+G15+G16+G17+G18+G19+G20+G21+G22</f>
        <v>281484644.39999998</v>
      </c>
      <c r="H24" s="394" t="s">
        <v>158</v>
      </c>
      <c r="I24" s="395"/>
    </row>
    <row r="25" spans="1:9" ht="15.75" thickTop="1">
      <c r="A25" s="180"/>
      <c r="C25" s="377" t="s">
        <v>211</v>
      </c>
      <c r="D25" s="377"/>
      <c r="F25" s="69"/>
      <c r="G25" s="69"/>
      <c r="H25" s="393"/>
      <c r="I25" s="393"/>
    </row>
    <row r="26" spans="1:9" ht="17.25">
      <c r="A26" s="182">
        <v>10</v>
      </c>
      <c r="E26" s="69"/>
      <c r="F26" s="69"/>
      <c r="G26" s="69"/>
    </row>
    <row r="27" spans="1:9">
      <c r="A27" s="180"/>
      <c r="E27" s="117"/>
      <c r="F27" s="117"/>
      <c r="G27" s="78"/>
    </row>
    <row r="28" spans="1:9">
      <c r="A28" s="180"/>
      <c r="E28" s="69"/>
      <c r="F28" s="69"/>
      <c r="G28" s="69"/>
    </row>
    <row r="29" spans="1:9">
      <c r="A29" s="180"/>
      <c r="C29" s="80"/>
      <c r="D29" s="80"/>
      <c r="E29" s="81"/>
      <c r="F29" s="80"/>
      <c r="G29" s="81"/>
      <c r="H29" s="80"/>
      <c r="I29" s="80"/>
    </row>
    <row r="30" spans="1:9">
      <c r="E30" s="69"/>
      <c r="F30" s="114"/>
      <c r="G30" s="69"/>
    </row>
    <row r="31" spans="1:9">
      <c r="E31" s="69"/>
      <c r="F31" s="69"/>
      <c r="G31" s="69"/>
    </row>
    <row r="32" spans="1:9">
      <c r="E32" s="69"/>
      <c r="F32" s="69"/>
      <c r="G32" s="69"/>
    </row>
    <row r="38" spans="6:7">
      <c r="F38" s="69"/>
      <c r="G38" s="69"/>
    </row>
  </sheetData>
  <mergeCells count="11">
    <mergeCell ref="A1:A8"/>
    <mergeCell ref="C1:I1"/>
    <mergeCell ref="C2:I2"/>
    <mergeCell ref="C25:D25"/>
    <mergeCell ref="H25:I25"/>
    <mergeCell ref="H24:I24"/>
    <mergeCell ref="C24:D24"/>
    <mergeCell ref="C3:C4"/>
    <mergeCell ref="D3:D4"/>
    <mergeCell ref="I3:I4"/>
    <mergeCell ref="H3:H4"/>
  </mergeCells>
  <phoneticPr fontId="2" type="noConversion"/>
  <printOptions horizontalCentered="1" verticalCentered="1"/>
  <pageMargins left="0.196850393700787" right="0.24" top="0.24" bottom="0.39370078740157499" header="0.2" footer="0.196850393700787"/>
  <pageSetup paperSize="9" scale="88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rightToLeft="1" view="pageBreakPreview" topLeftCell="B13" zoomScaleSheetLayoutView="100" workbookViewId="0">
      <selection activeCell="I31" sqref="I31"/>
    </sheetView>
  </sheetViews>
  <sheetFormatPr defaultRowHeight="12.75"/>
  <cols>
    <col min="1" max="1" width="4.140625" style="1" customWidth="1"/>
    <col min="2" max="2" width="3.7109375" style="1" customWidth="1"/>
    <col min="3" max="3" width="6.28515625" style="1" customWidth="1"/>
    <col min="4" max="4" width="25.7109375" style="1" customWidth="1"/>
    <col min="5" max="9" width="17.5703125" style="1" customWidth="1"/>
    <col min="10" max="10" width="30.7109375" style="1" customWidth="1"/>
    <col min="11" max="11" width="6.7109375" style="1" customWidth="1"/>
    <col min="12" max="16384" width="9.140625" style="1"/>
  </cols>
  <sheetData>
    <row r="1" spans="1:11" s="105" customFormat="1" ht="33" customHeight="1">
      <c r="A1" s="361" t="s">
        <v>208</v>
      </c>
      <c r="C1" s="400" t="s">
        <v>250</v>
      </c>
      <c r="D1" s="400"/>
      <c r="E1" s="400"/>
      <c r="F1" s="400"/>
      <c r="G1" s="400"/>
      <c r="H1" s="400"/>
      <c r="I1" s="400"/>
      <c r="J1" s="400"/>
      <c r="K1" s="400"/>
    </row>
    <row r="2" spans="1:11" s="105" customFormat="1" ht="45.75" customHeight="1" thickBot="1">
      <c r="A2" s="361"/>
      <c r="C2" s="401" t="s">
        <v>251</v>
      </c>
      <c r="D2" s="401"/>
      <c r="E2" s="401"/>
      <c r="F2" s="401"/>
      <c r="G2" s="401"/>
      <c r="H2" s="401"/>
      <c r="I2" s="401"/>
      <c r="J2" s="401"/>
      <c r="K2" s="401"/>
    </row>
    <row r="3" spans="1:11" ht="24.95" customHeight="1" thickTop="1">
      <c r="A3" s="361"/>
      <c r="C3" s="370" t="s">
        <v>44</v>
      </c>
      <c r="D3" s="370" t="s">
        <v>197</v>
      </c>
      <c r="E3" s="243" t="s">
        <v>63</v>
      </c>
      <c r="F3" s="244" t="s">
        <v>64</v>
      </c>
      <c r="G3" s="245" t="s">
        <v>65</v>
      </c>
      <c r="H3" s="245" t="s">
        <v>33</v>
      </c>
      <c r="I3" s="246" t="s">
        <v>35</v>
      </c>
      <c r="J3" s="391" t="s">
        <v>98</v>
      </c>
      <c r="K3" s="391" t="s">
        <v>99</v>
      </c>
    </row>
    <row r="4" spans="1:11" ht="24.95" customHeight="1" thickBot="1">
      <c r="A4" s="361"/>
      <c r="C4" s="371"/>
      <c r="D4" s="371"/>
      <c r="E4" s="109" t="s">
        <v>66</v>
      </c>
      <c r="F4" s="110" t="s">
        <v>67</v>
      </c>
      <c r="G4" s="111" t="s">
        <v>68</v>
      </c>
      <c r="H4" s="110" t="s">
        <v>32</v>
      </c>
      <c r="I4" s="112" t="s">
        <v>69</v>
      </c>
      <c r="J4" s="392"/>
      <c r="K4" s="392"/>
    </row>
    <row r="5" spans="1:11" ht="21.95" customHeight="1">
      <c r="A5" s="361"/>
      <c r="C5" s="9" t="s">
        <v>100</v>
      </c>
      <c r="D5" s="94" t="s">
        <v>184</v>
      </c>
      <c r="E5" s="190">
        <v>14606202</v>
      </c>
      <c r="F5" s="190">
        <v>4588791.3</v>
      </c>
      <c r="G5" s="190">
        <f>E5-F5</f>
        <v>10017410.699999999</v>
      </c>
      <c r="H5" s="190">
        <v>3450217.1</v>
      </c>
      <c r="I5" s="190">
        <f>G5-H5</f>
        <v>6567193.5999999996</v>
      </c>
      <c r="J5" s="95" t="s">
        <v>101</v>
      </c>
      <c r="K5" s="76" t="s">
        <v>102</v>
      </c>
    </row>
    <row r="6" spans="1:11" ht="21.95" customHeight="1">
      <c r="A6" s="361"/>
      <c r="C6" s="12" t="s">
        <v>103</v>
      </c>
      <c r="D6" s="96" t="s">
        <v>104</v>
      </c>
      <c r="E6" s="190">
        <v>461838.7</v>
      </c>
      <c r="F6" s="190">
        <v>68075</v>
      </c>
      <c r="G6" s="190">
        <f>E6-F6</f>
        <v>393763.7</v>
      </c>
      <c r="H6" s="190">
        <v>135454.70000000001</v>
      </c>
      <c r="I6" s="190">
        <f>G6-H6</f>
        <v>258309</v>
      </c>
      <c r="J6" s="97" t="s">
        <v>105</v>
      </c>
      <c r="K6" s="77" t="s">
        <v>106</v>
      </c>
    </row>
    <row r="7" spans="1:11" ht="21.95" customHeight="1">
      <c r="A7" s="361"/>
      <c r="C7" s="12" t="s">
        <v>107</v>
      </c>
      <c r="D7" s="96" t="s">
        <v>50</v>
      </c>
      <c r="E7" s="190">
        <f>E8+E9</f>
        <v>121616108.89999999</v>
      </c>
      <c r="F7" s="190">
        <f>F8+F9</f>
        <v>6784470.3999999994</v>
      </c>
      <c r="G7" s="190">
        <f>E7-F7</f>
        <v>114831638.49999999</v>
      </c>
      <c r="H7" s="190">
        <f>H8+H9</f>
        <v>1940920</v>
      </c>
      <c r="I7" s="190">
        <f>G7-H7</f>
        <v>112890718.49999999</v>
      </c>
      <c r="J7" s="97" t="s">
        <v>51</v>
      </c>
      <c r="K7" s="77" t="s">
        <v>108</v>
      </c>
    </row>
    <row r="8" spans="1:11" ht="21.95" customHeight="1">
      <c r="A8" s="361"/>
      <c r="C8" s="12"/>
      <c r="D8" s="96" t="s">
        <v>109</v>
      </c>
      <c r="E8" s="190">
        <v>120915820.3</v>
      </c>
      <c r="F8" s="190">
        <v>6529454.2999999998</v>
      </c>
      <c r="G8" s="190">
        <f t="shared" ref="G8:G12" si="0">E8-F8</f>
        <v>114386366</v>
      </c>
      <c r="H8" s="190">
        <v>1830181.9</v>
      </c>
      <c r="I8" s="190">
        <f t="shared" ref="I8:I12" si="1">G8-H8</f>
        <v>112556184.09999999</v>
      </c>
      <c r="J8" s="97" t="s">
        <v>110</v>
      </c>
      <c r="K8" s="77"/>
    </row>
    <row r="9" spans="1:11" s="116" customFormat="1" ht="21.95" customHeight="1">
      <c r="A9" s="181"/>
      <c r="C9" s="12"/>
      <c r="D9" s="96" t="s">
        <v>111</v>
      </c>
      <c r="E9" s="155">
        <v>700288.6</v>
      </c>
      <c r="F9" s="155">
        <v>255016.1</v>
      </c>
      <c r="G9" s="155">
        <f>E9-F9</f>
        <v>445272.5</v>
      </c>
      <c r="H9" s="155">
        <v>110738.1</v>
      </c>
      <c r="I9" s="155">
        <f>G9-H9</f>
        <v>334534.40000000002</v>
      </c>
      <c r="J9" s="99" t="s">
        <v>112</v>
      </c>
      <c r="K9" s="77"/>
    </row>
    <row r="10" spans="1:11" s="116" customFormat="1" ht="21.95" customHeight="1">
      <c r="A10" s="181"/>
      <c r="C10" s="12" t="s">
        <v>113</v>
      </c>
      <c r="D10" s="96" t="s">
        <v>198</v>
      </c>
      <c r="E10" s="155">
        <v>12283777.9</v>
      </c>
      <c r="F10" s="155">
        <v>6380816.5</v>
      </c>
      <c r="G10" s="155">
        <f>E10-F10</f>
        <v>5902961.4000000004</v>
      </c>
      <c r="H10" s="155">
        <v>2559512.4</v>
      </c>
      <c r="I10" s="155">
        <f>G10-H10</f>
        <v>3343449.0000000005</v>
      </c>
      <c r="J10" s="97" t="s">
        <v>60</v>
      </c>
      <c r="K10" s="77" t="s">
        <v>114</v>
      </c>
    </row>
    <row r="11" spans="1:11" s="116" customFormat="1" ht="21.95" customHeight="1">
      <c r="A11" s="181"/>
      <c r="C11" s="12" t="s">
        <v>115</v>
      </c>
      <c r="D11" s="96" t="s">
        <v>116</v>
      </c>
      <c r="E11" s="155">
        <v>11776486.1</v>
      </c>
      <c r="F11" s="155">
        <v>3680795.1</v>
      </c>
      <c r="G11" s="155">
        <f t="shared" si="0"/>
        <v>8095691</v>
      </c>
      <c r="H11" s="155">
        <v>1751612.4</v>
      </c>
      <c r="I11" s="155">
        <f t="shared" si="1"/>
        <v>6344078.5999999996</v>
      </c>
      <c r="J11" s="97" t="s">
        <v>117</v>
      </c>
      <c r="K11" s="77" t="s">
        <v>118</v>
      </c>
    </row>
    <row r="12" spans="1:11" s="116" customFormat="1" ht="21.95" customHeight="1">
      <c r="A12" s="181"/>
      <c r="C12" s="12" t="s">
        <v>119</v>
      </c>
      <c r="D12" s="96" t="s">
        <v>2</v>
      </c>
      <c r="E12" s="155">
        <v>33002517.699999999</v>
      </c>
      <c r="F12" s="155">
        <v>14426264.699999999</v>
      </c>
      <c r="G12" s="155">
        <f t="shared" si="0"/>
        <v>18576253</v>
      </c>
      <c r="H12" s="155">
        <v>4327879.3</v>
      </c>
      <c r="I12" s="155">
        <f t="shared" si="1"/>
        <v>14248373.699999999</v>
      </c>
      <c r="J12" s="97" t="s">
        <v>120</v>
      </c>
      <c r="K12" s="77" t="s">
        <v>121</v>
      </c>
    </row>
    <row r="13" spans="1:11" s="116" customFormat="1" ht="36">
      <c r="A13" s="181"/>
      <c r="C13" s="12" t="s">
        <v>122</v>
      </c>
      <c r="D13" s="96" t="s">
        <v>189</v>
      </c>
      <c r="E13" s="155">
        <v>26609576.699999999</v>
      </c>
      <c r="F13" s="155">
        <v>5120740.5</v>
      </c>
      <c r="G13" s="155">
        <f>E13-F13</f>
        <v>21488836.199999999</v>
      </c>
      <c r="H13" s="322">
        <v>2785726.8</v>
      </c>
      <c r="I13" s="155">
        <f>G13-H13</f>
        <v>18703109.399999999</v>
      </c>
      <c r="J13" s="97" t="s">
        <v>123</v>
      </c>
      <c r="K13" s="77" t="s">
        <v>124</v>
      </c>
    </row>
    <row r="14" spans="1:11" s="116" customFormat="1" ht="21.95" customHeight="1">
      <c r="A14" s="181"/>
      <c r="C14" s="12" t="s">
        <v>125</v>
      </c>
      <c r="D14" s="96" t="s">
        <v>126</v>
      </c>
      <c r="E14" s="155">
        <v>4857098.5</v>
      </c>
      <c r="F14" s="155">
        <v>2455566.7999999998</v>
      </c>
      <c r="G14" s="155">
        <f>E14-F14</f>
        <v>2401531.7000000002</v>
      </c>
      <c r="H14" s="155">
        <v>637678.30000000005</v>
      </c>
      <c r="I14" s="155">
        <f>G14-H14</f>
        <v>1763853.4000000001</v>
      </c>
      <c r="J14" s="97" t="s">
        <v>127</v>
      </c>
      <c r="K14" s="77" t="s">
        <v>128</v>
      </c>
    </row>
    <row r="15" spans="1:11" s="116" customFormat="1" ht="24">
      <c r="A15" s="181"/>
      <c r="C15" s="12" t="s">
        <v>129</v>
      </c>
      <c r="D15" s="96" t="s">
        <v>130</v>
      </c>
      <c r="E15" s="155">
        <v>37199202.399999999</v>
      </c>
      <c r="F15" s="155">
        <v>13162169</v>
      </c>
      <c r="G15" s="155">
        <f>E15-F15</f>
        <v>24037033.399999999</v>
      </c>
      <c r="H15" s="155">
        <v>12239754.9</v>
      </c>
      <c r="I15" s="155">
        <f>G15-H15</f>
        <v>11797278.499999998</v>
      </c>
      <c r="J15" s="97" t="s">
        <v>131</v>
      </c>
      <c r="K15" s="77" t="s">
        <v>132</v>
      </c>
    </row>
    <row r="16" spans="1:11" s="116" customFormat="1" ht="21.95" customHeight="1">
      <c r="A16" s="181"/>
      <c r="C16" s="12" t="s">
        <v>133</v>
      </c>
      <c r="D16" s="96" t="s">
        <v>196</v>
      </c>
      <c r="E16" s="155">
        <v>6098832.2000000002</v>
      </c>
      <c r="F16" s="155">
        <v>1087818.7</v>
      </c>
      <c r="G16" s="155">
        <f>E16-F16</f>
        <v>5011013.5</v>
      </c>
      <c r="H16" s="155">
        <v>1214994.2</v>
      </c>
      <c r="I16" s="155">
        <f t="shared" ref="I16:I20" si="2">G16-H16</f>
        <v>3796019.3</v>
      </c>
      <c r="J16" s="97" t="s">
        <v>134</v>
      </c>
      <c r="K16" s="77" t="s">
        <v>135</v>
      </c>
    </row>
    <row r="17" spans="1:11" s="116" customFormat="1" ht="21.95" customHeight="1">
      <c r="A17" s="181"/>
      <c r="C17" s="12" t="s">
        <v>136</v>
      </c>
      <c r="D17" s="96" t="s">
        <v>186</v>
      </c>
      <c r="E17" s="155">
        <v>20089785.699999999</v>
      </c>
      <c r="F17" s="155">
        <v>2771476.7</v>
      </c>
      <c r="G17" s="155">
        <f>E17-F17</f>
        <v>17318309</v>
      </c>
      <c r="H17" s="155">
        <v>71766.600000000006</v>
      </c>
      <c r="I17" s="155">
        <f>G17-H17</f>
        <v>17246542.399999999</v>
      </c>
      <c r="J17" s="97" t="s">
        <v>137</v>
      </c>
      <c r="K17" s="77" t="s">
        <v>138</v>
      </c>
    </row>
    <row r="18" spans="1:11" s="116" customFormat="1" ht="24">
      <c r="A18" s="181"/>
      <c r="C18" s="12" t="s">
        <v>139</v>
      </c>
      <c r="D18" s="96" t="s">
        <v>188</v>
      </c>
      <c r="E18" s="155">
        <v>32285229.699999999</v>
      </c>
      <c r="F18" s="155">
        <v>7747893.5999999996</v>
      </c>
      <c r="G18" s="155">
        <f t="shared" ref="G18:G21" si="3">E18-F18</f>
        <v>24537336.100000001</v>
      </c>
      <c r="H18" s="155">
        <v>23707571.100000001</v>
      </c>
      <c r="I18" s="155">
        <f t="shared" si="2"/>
        <v>829765</v>
      </c>
      <c r="J18" s="97" t="s">
        <v>140</v>
      </c>
      <c r="K18" s="77" t="s">
        <v>141</v>
      </c>
    </row>
    <row r="19" spans="1:11" s="116" customFormat="1" ht="21.95" customHeight="1">
      <c r="A19" s="181"/>
      <c r="C19" s="12" t="s">
        <v>142</v>
      </c>
      <c r="D19" s="96" t="s">
        <v>143</v>
      </c>
      <c r="E19" s="155">
        <v>14284767.6</v>
      </c>
      <c r="F19" s="155">
        <v>926967.7</v>
      </c>
      <c r="G19" s="155">
        <f t="shared" si="3"/>
        <v>13357799.9</v>
      </c>
      <c r="H19" s="155">
        <v>11990863.199999999</v>
      </c>
      <c r="I19" s="155">
        <f t="shared" si="2"/>
        <v>1366936.7000000011</v>
      </c>
      <c r="J19" s="97" t="s">
        <v>144</v>
      </c>
      <c r="K19" s="77" t="s">
        <v>145</v>
      </c>
    </row>
    <row r="20" spans="1:11" s="116" customFormat="1" ht="21.95" customHeight="1">
      <c r="A20" s="181"/>
      <c r="C20" s="12" t="s">
        <v>146</v>
      </c>
      <c r="D20" s="96" t="s">
        <v>190</v>
      </c>
      <c r="E20" s="155">
        <v>13499365.800000001</v>
      </c>
      <c r="F20" s="155">
        <v>2972716</v>
      </c>
      <c r="G20" s="155">
        <f t="shared" si="3"/>
        <v>10526649.800000001</v>
      </c>
      <c r="H20" s="155">
        <v>6557927.2000000002</v>
      </c>
      <c r="I20" s="155">
        <f t="shared" si="2"/>
        <v>3968722.6000000006</v>
      </c>
      <c r="J20" s="97" t="s">
        <v>147</v>
      </c>
      <c r="K20" s="77" t="s">
        <v>148</v>
      </c>
    </row>
    <row r="21" spans="1:11" s="116" customFormat="1" ht="24">
      <c r="A21" s="181"/>
      <c r="C21" s="12" t="s">
        <v>149</v>
      </c>
      <c r="D21" s="96" t="s">
        <v>191</v>
      </c>
      <c r="E21" s="155">
        <v>6866562</v>
      </c>
      <c r="F21" s="155">
        <v>1981650.6</v>
      </c>
      <c r="G21" s="155">
        <f t="shared" si="3"/>
        <v>4884911.4000000004</v>
      </c>
      <c r="H21" s="155">
        <v>3075257.3</v>
      </c>
      <c r="I21" s="155">
        <f>G21-H21</f>
        <v>1809654.1000000006</v>
      </c>
      <c r="J21" s="97" t="s">
        <v>150</v>
      </c>
      <c r="K21" s="77" t="s">
        <v>151</v>
      </c>
    </row>
    <row r="22" spans="1:11" s="116" customFormat="1" ht="24">
      <c r="A22" s="181"/>
      <c r="C22" s="12" t="s">
        <v>152</v>
      </c>
      <c r="D22" s="96" t="s">
        <v>192</v>
      </c>
      <c r="E22" s="155">
        <v>103505.1</v>
      </c>
      <c r="F22" s="155">
        <v>0</v>
      </c>
      <c r="G22" s="155">
        <f>E22</f>
        <v>103505.1</v>
      </c>
      <c r="H22" s="155">
        <v>0</v>
      </c>
      <c r="I22" s="155">
        <f>G22-H22</f>
        <v>103505.1</v>
      </c>
      <c r="J22" s="97" t="s">
        <v>153</v>
      </c>
      <c r="K22" s="77" t="s">
        <v>154</v>
      </c>
    </row>
    <row r="23" spans="1:11" s="116" customFormat="1" ht="24.75" thickBot="1">
      <c r="A23" s="181"/>
      <c r="C23" s="82" t="s">
        <v>155</v>
      </c>
      <c r="D23" s="100" t="s">
        <v>199</v>
      </c>
      <c r="E23" s="208" t="s">
        <v>97</v>
      </c>
      <c r="F23" s="208" t="s">
        <v>97</v>
      </c>
      <c r="G23" s="208" t="s">
        <v>97</v>
      </c>
      <c r="H23" s="208" t="s">
        <v>97</v>
      </c>
      <c r="I23" s="208" t="s">
        <v>97</v>
      </c>
      <c r="J23" s="101" t="s">
        <v>156</v>
      </c>
      <c r="K23" s="79" t="s">
        <v>157</v>
      </c>
    </row>
    <row r="24" spans="1:11" s="116" customFormat="1" ht="21" customHeight="1">
      <c r="A24" s="181"/>
      <c r="C24" s="379" t="s">
        <v>25</v>
      </c>
      <c r="D24" s="380"/>
      <c r="E24" s="154">
        <f>E5+E6+E8+E9+E10+E11+E12+E13+E14+E15+E16+E17+E18+E19+E20+E21+E22</f>
        <v>355640857</v>
      </c>
      <c r="F24" s="154">
        <f>F5+F6+F8+F9+F10+F11+F12+F13+F14+F15+F16+F17+F18+F19+F20+F21</f>
        <v>74156212.599999994</v>
      </c>
      <c r="G24" s="154">
        <f>E24-F24</f>
        <v>281484644.39999998</v>
      </c>
      <c r="H24" s="154">
        <f>H5+H6+H8+H9+H10+H11+H12+H14+H15+H16+H17+H18+H19+H20+H21+H22+H13</f>
        <v>76447135.5</v>
      </c>
      <c r="I24" s="154">
        <f>I5+I6+I8+I9+I10+I11+I12+I13+I14+I15+I16+I17+I18+I19+I20+I21</f>
        <v>204934003.79999998</v>
      </c>
      <c r="J24" s="380" t="s">
        <v>158</v>
      </c>
      <c r="K24" s="381"/>
    </row>
    <row r="25" spans="1:11" ht="21" customHeight="1">
      <c r="A25" s="180"/>
      <c r="C25" s="382" t="s">
        <v>272</v>
      </c>
      <c r="D25" s="383"/>
      <c r="E25" s="156"/>
      <c r="F25" s="155">
        <v>3599775</v>
      </c>
      <c r="G25" s="155" t="s">
        <v>274</v>
      </c>
      <c r="H25" s="156"/>
      <c r="I25" s="155" t="s">
        <v>274</v>
      </c>
      <c r="J25" s="383" t="s">
        <v>273</v>
      </c>
      <c r="K25" s="402"/>
    </row>
    <row r="26" spans="1:11" ht="24.95" customHeight="1" thickBot="1">
      <c r="A26" s="182"/>
      <c r="C26" s="399" t="s">
        <v>74</v>
      </c>
      <c r="D26" s="397"/>
      <c r="E26" s="157">
        <f>E24</f>
        <v>355640857</v>
      </c>
      <c r="F26" s="157">
        <f>F24+F25</f>
        <v>77755987.599999994</v>
      </c>
      <c r="G26" s="157">
        <f>G24-F25</f>
        <v>277884869.39999998</v>
      </c>
      <c r="H26" s="157">
        <f>H24</f>
        <v>76447135.5</v>
      </c>
      <c r="I26" s="157">
        <f>I24-F25</f>
        <v>201334228.79999998</v>
      </c>
      <c r="J26" s="397" t="s">
        <v>160</v>
      </c>
      <c r="K26" s="398"/>
    </row>
    <row r="27" spans="1:11" ht="24.75" customHeight="1" thickTop="1">
      <c r="A27" s="182">
        <v>11</v>
      </c>
      <c r="C27" s="377" t="s">
        <v>211</v>
      </c>
      <c r="D27" s="377"/>
      <c r="G27" s="69"/>
      <c r="I27" s="69"/>
    </row>
    <row r="28" spans="1:11" ht="24.75" customHeight="1">
      <c r="A28" s="180"/>
      <c r="E28" s="69"/>
      <c r="F28" s="69"/>
      <c r="G28" s="69"/>
      <c r="H28" s="69"/>
      <c r="I28" s="69"/>
    </row>
    <row r="29" spans="1:11">
      <c r="A29" s="180"/>
      <c r="E29" s="78"/>
      <c r="F29" s="78"/>
      <c r="G29" s="78"/>
      <c r="H29" s="78"/>
      <c r="I29" s="78"/>
    </row>
    <row r="30" spans="1:11">
      <c r="A30" s="180"/>
      <c r="E30" s="69"/>
      <c r="F30" s="69"/>
      <c r="G30" s="69"/>
      <c r="H30" s="166"/>
      <c r="I30" s="166"/>
    </row>
    <row r="31" spans="1:11">
      <c r="A31" s="180"/>
      <c r="G31" s="69"/>
      <c r="H31" s="69"/>
      <c r="I31" s="69"/>
    </row>
    <row r="32" spans="1:11">
      <c r="A32" s="180"/>
      <c r="E32" s="78"/>
      <c r="F32" s="78"/>
      <c r="G32" s="78"/>
      <c r="H32" s="78"/>
      <c r="I32" s="78"/>
    </row>
    <row r="33" spans="1:9">
      <c r="A33" s="180"/>
      <c r="G33" s="69"/>
      <c r="H33" s="69"/>
      <c r="I33" s="69"/>
    </row>
    <row r="34" spans="1:9">
      <c r="A34" s="180"/>
      <c r="E34" s="69"/>
      <c r="F34" s="69"/>
      <c r="G34" s="69"/>
      <c r="H34" s="69"/>
      <c r="I34" s="69"/>
    </row>
    <row r="35" spans="1:9">
      <c r="A35" s="180"/>
      <c r="E35" s="69"/>
      <c r="F35" s="69"/>
      <c r="G35" s="69"/>
      <c r="H35" s="69"/>
      <c r="I35" s="69"/>
    </row>
    <row r="36" spans="1:9">
      <c r="E36" s="69"/>
      <c r="F36" s="69"/>
      <c r="G36" s="69"/>
      <c r="H36" s="69"/>
      <c r="I36" s="69"/>
    </row>
    <row r="37" spans="1:9">
      <c r="E37" s="69"/>
      <c r="F37" s="69"/>
      <c r="G37" s="69"/>
      <c r="H37" s="69"/>
      <c r="I37" s="69"/>
    </row>
    <row r="38" spans="1:9">
      <c r="E38" s="69"/>
      <c r="F38" s="69"/>
      <c r="G38" s="69"/>
      <c r="H38" s="69"/>
      <c r="I38" s="69"/>
    </row>
    <row r="39" spans="1:9">
      <c r="E39" s="69"/>
      <c r="F39" s="69"/>
      <c r="G39" s="69"/>
      <c r="H39" s="69"/>
      <c r="I39" s="69"/>
    </row>
  </sheetData>
  <mergeCells count="14">
    <mergeCell ref="C27:D27"/>
    <mergeCell ref="A1:A8"/>
    <mergeCell ref="C24:D24"/>
    <mergeCell ref="C25:D25"/>
    <mergeCell ref="J26:K26"/>
    <mergeCell ref="C26:D26"/>
    <mergeCell ref="C1:K1"/>
    <mergeCell ref="C2:K2"/>
    <mergeCell ref="J24:K24"/>
    <mergeCell ref="J25:K25"/>
    <mergeCell ref="C3:C4"/>
    <mergeCell ref="D3:D4"/>
    <mergeCell ref="J3:J4"/>
    <mergeCell ref="K3:K4"/>
  </mergeCells>
  <phoneticPr fontId="2" type="noConversion"/>
  <printOptions horizontalCentered="1" verticalCentered="1"/>
  <pageMargins left="0.15748031496063" right="0.23622047244094499" top="0.31496062992126" bottom="0.31496062992126" header="0.196850393700787" footer="0.23622047244094499"/>
  <pageSetup paperSize="9" scale="85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3"/>
  <sheetViews>
    <sheetView rightToLeft="1" view="pageBreakPreview" topLeftCell="A13" zoomScaleSheetLayoutView="100" workbookViewId="0">
      <selection activeCell="I31" sqref="I31"/>
    </sheetView>
  </sheetViews>
  <sheetFormatPr defaultRowHeight="12.75"/>
  <cols>
    <col min="1" max="1" width="6.42578125" style="1" customWidth="1"/>
    <col min="2" max="2" width="4.140625" style="1" customWidth="1"/>
    <col min="3" max="3" width="5.85546875" style="1" customWidth="1"/>
    <col min="4" max="4" width="24.5703125" style="1" customWidth="1"/>
    <col min="5" max="5" width="18.28515625" style="1" customWidth="1"/>
    <col min="6" max="6" width="17.5703125" style="1" customWidth="1"/>
    <col min="7" max="9" width="18" style="1" customWidth="1"/>
    <col min="10" max="10" width="37.85546875" style="1" customWidth="1"/>
    <col min="11" max="11" width="5.7109375" style="1" customWidth="1"/>
    <col min="12" max="16384" width="9.140625" style="1"/>
  </cols>
  <sheetData>
    <row r="1" spans="1:11" s="105" customFormat="1" ht="33" customHeight="1">
      <c r="A1" s="361" t="s">
        <v>208</v>
      </c>
      <c r="C1" s="400" t="s">
        <v>252</v>
      </c>
      <c r="D1" s="400"/>
      <c r="E1" s="400"/>
      <c r="F1" s="400"/>
      <c r="G1" s="400"/>
      <c r="H1" s="400"/>
      <c r="I1" s="400"/>
      <c r="J1" s="400"/>
      <c r="K1" s="400"/>
    </row>
    <row r="2" spans="1:11" s="105" customFormat="1" ht="33" customHeight="1" thickBot="1">
      <c r="A2" s="361"/>
      <c r="C2" s="401" t="s">
        <v>253</v>
      </c>
      <c r="D2" s="401"/>
      <c r="E2" s="401"/>
      <c r="F2" s="401"/>
      <c r="G2" s="401"/>
      <c r="H2" s="401"/>
      <c r="I2" s="401"/>
      <c r="J2" s="401"/>
      <c r="K2" s="401"/>
    </row>
    <row r="3" spans="1:11" ht="24.95" customHeight="1" thickTop="1">
      <c r="A3" s="361"/>
      <c r="C3" s="370" t="s">
        <v>44</v>
      </c>
      <c r="D3" s="370" t="s">
        <v>185</v>
      </c>
      <c r="E3" s="242" t="s">
        <v>63</v>
      </c>
      <c r="F3" s="242" t="s">
        <v>64</v>
      </c>
      <c r="G3" s="210" t="s">
        <v>65</v>
      </c>
      <c r="H3" s="210" t="s">
        <v>33</v>
      </c>
      <c r="I3" s="210" t="s">
        <v>35</v>
      </c>
      <c r="J3" s="391" t="s">
        <v>98</v>
      </c>
      <c r="K3" s="391" t="s">
        <v>99</v>
      </c>
    </row>
    <row r="4" spans="1:11" ht="24.95" customHeight="1" thickBot="1">
      <c r="A4" s="361"/>
      <c r="C4" s="371"/>
      <c r="D4" s="371"/>
      <c r="E4" s="108" t="s">
        <v>66</v>
      </c>
      <c r="F4" s="108" t="s">
        <v>67</v>
      </c>
      <c r="G4" s="211" t="s">
        <v>68</v>
      </c>
      <c r="H4" s="108" t="s">
        <v>32</v>
      </c>
      <c r="I4" s="108" t="s">
        <v>69</v>
      </c>
      <c r="J4" s="392"/>
      <c r="K4" s="392"/>
    </row>
    <row r="5" spans="1:11" ht="21.75" customHeight="1">
      <c r="A5" s="361"/>
      <c r="C5" s="9" t="s">
        <v>100</v>
      </c>
      <c r="D5" s="94" t="s">
        <v>184</v>
      </c>
      <c r="E5" s="192">
        <v>319935.7</v>
      </c>
      <c r="F5" s="192">
        <v>240598.2</v>
      </c>
      <c r="G5" s="192">
        <f>E5-F5</f>
        <v>79337.5</v>
      </c>
      <c r="H5" s="192">
        <v>32884.300000000003</v>
      </c>
      <c r="I5" s="192">
        <f>G5-H5</f>
        <v>46453.2</v>
      </c>
      <c r="J5" s="95" t="s">
        <v>101</v>
      </c>
      <c r="K5" s="76" t="s">
        <v>102</v>
      </c>
    </row>
    <row r="6" spans="1:11" ht="21.75" customHeight="1">
      <c r="A6" s="361"/>
      <c r="C6" s="12" t="s">
        <v>103</v>
      </c>
      <c r="D6" s="96" t="s">
        <v>104</v>
      </c>
      <c r="E6" s="190">
        <v>0</v>
      </c>
      <c r="F6" s="190">
        <v>0</v>
      </c>
      <c r="G6" s="190">
        <v>0</v>
      </c>
      <c r="H6" s="190">
        <v>0</v>
      </c>
      <c r="I6" s="190">
        <v>0</v>
      </c>
      <c r="J6" s="97" t="s">
        <v>105</v>
      </c>
      <c r="K6" s="77" t="s">
        <v>106</v>
      </c>
    </row>
    <row r="7" spans="1:11" ht="21.75" customHeight="1">
      <c r="A7" s="361"/>
      <c r="C7" s="12" t="s">
        <v>107</v>
      </c>
      <c r="D7" s="96" t="s">
        <v>50</v>
      </c>
      <c r="E7" s="190">
        <f>E8+E9</f>
        <v>120959882.2</v>
      </c>
      <c r="F7" s="190">
        <f>F8+F9</f>
        <v>6534513.5999999996</v>
      </c>
      <c r="G7" s="190">
        <f>E7-F7</f>
        <v>114425368.60000001</v>
      </c>
      <c r="H7" s="190">
        <f>H8+H9</f>
        <v>1871488.5</v>
      </c>
      <c r="I7" s="190">
        <f>G7-H7</f>
        <v>112553880.10000001</v>
      </c>
      <c r="J7" s="97" t="s">
        <v>51</v>
      </c>
      <c r="K7" s="77" t="s">
        <v>108</v>
      </c>
    </row>
    <row r="8" spans="1:11" ht="21.75" customHeight="1">
      <c r="A8" s="361"/>
      <c r="C8" s="12"/>
      <c r="D8" s="96" t="s">
        <v>109</v>
      </c>
      <c r="E8" s="190">
        <v>120915820.3</v>
      </c>
      <c r="F8" s="190">
        <v>6529454.2999999998</v>
      </c>
      <c r="G8" s="190">
        <f t="shared" ref="G8:G13" si="0">E8-F8</f>
        <v>114386366</v>
      </c>
      <c r="H8" s="190">
        <v>1830181.9</v>
      </c>
      <c r="I8" s="190">
        <f t="shared" ref="I8:I14" si="1">G8-H8</f>
        <v>112556184.09999999</v>
      </c>
      <c r="J8" s="97" t="s">
        <v>110</v>
      </c>
      <c r="K8" s="77"/>
    </row>
    <row r="9" spans="1:11" ht="21.75" customHeight="1">
      <c r="A9" s="361"/>
      <c r="C9" s="12"/>
      <c r="D9" s="96" t="s">
        <v>111</v>
      </c>
      <c r="E9" s="155">
        <v>44061.9</v>
      </c>
      <c r="F9" s="155">
        <v>5059.3</v>
      </c>
      <c r="G9" s="155">
        <f t="shared" si="0"/>
        <v>39002.6</v>
      </c>
      <c r="H9" s="155">
        <v>41306.6</v>
      </c>
      <c r="I9" s="155">
        <f>G9-H9</f>
        <v>-2304</v>
      </c>
      <c r="J9" s="99" t="s">
        <v>112</v>
      </c>
      <c r="K9" s="77"/>
    </row>
    <row r="10" spans="1:11" s="116" customFormat="1" ht="21.75" customHeight="1">
      <c r="A10" s="181"/>
      <c r="C10" s="12" t="s">
        <v>113</v>
      </c>
      <c r="D10" s="96" t="s">
        <v>198</v>
      </c>
      <c r="E10" s="155">
        <v>4139076.1</v>
      </c>
      <c r="F10" s="155">
        <v>1668408</v>
      </c>
      <c r="G10" s="155">
        <f>E10-F10</f>
        <v>2470668.1</v>
      </c>
      <c r="H10" s="155">
        <v>1560248.1</v>
      </c>
      <c r="I10" s="155">
        <f t="shared" si="1"/>
        <v>910420</v>
      </c>
      <c r="J10" s="97" t="s">
        <v>60</v>
      </c>
      <c r="K10" s="77" t="s">
        <v>114</v>
      </c>
    </row>
    <row r="11" spans="1:11" s="116" customFormat="1" ht="21.75" customHeight="1">
      <c r="A11" s="181"/>
      <c r="C11" s="12" t="s">
        <v>115</v>
      </c>
      <c r="D11" s="96" t="s">
        <v>116</v>
      </c>
      <c r="E11" s="155">
        <v>8863617.6999999993</v>
      </c>
      <c r="F11" s="155">
        <v>2515647.7000000002</v>
      </c>
      <c r="G11" s="155">
        <f t="shared" si="0"/>
        <v>6347969.9999999991</v>
      </c>
      <c r="H11" s="155">
        <v>1402068.2</v>
      </c>
      <c r="I11" s="155">
        <f>G11-H11</f>
        <v>4945901.7999999989</v>
      </c>
      <c r="J11" s="97" t="s">
        <v>117</v>
      </c>
      <c r="K11" s="77" t="s">
        <v>118</v>
      </c>
    </row>
    <row r="12" spans="1:11" s="116" customFormat="1" ht="21.75" customHeight="1">
      <c r="A12" s="181"/>
      <c r="C12" s="12" t="s">
        <v>119</v>
      </c>
      <c r="D12" s="96" t="s">
        <v>2</v>
      </c>
      <c r="E12" s="155">
        <v>630652.80000000005</v>
      </c>
      <c r="F12" s="155">
        <v>292723</v>
      </c>
      <c r="G12" s="155">
        <f t="shared" si="0"/>
        <v>337929.80000000005</v>
      </c>
      <c r="H12" s="155">
        <v>239512.4</v>
      </c>
      <c r="I12" s="155">
        <f t="shared" si="1"/>
        <v>98417.400000000052</v>
      </c>
      <c r="J12" s="97" t="s">
        <v>120</v>
      </c>
      <c r="K12" s="77" t="s">
        <v>121</v>
      </c>
    </row>
    <row r="13" spans="1:11" s="116" customFormat="1" ht="36" customHeight="1">
      <c r="A13" s="181"/>
      <c r="C13" s="12" t="s">
        <v>122</v>
      </c>
      <c r="D13" s="96" t="s">
        <v>189</v>
      </c>
      <c r="E13" s="155">
        <v>7133247</v>
      </c>
      <c r="F13" s="155">
        <v>564249.59999999998</v>
      </c>
      <c r="G13" s="155">
        <f t="shared" si="0"/>
        <v>6568997.4000000004</v>
      </c>
      <c r="H13" s="155">
        <v>733206.7</v>
      </c>
      <c r="I13" s="155">
        <f>G13-H13</f>
        <v>5835790.7000000002</v>
      </c>
      <c r="J13" s="97" t="s">
        <v>123</v>
      </c>
      <c r="K13" s="77" t="s">
        <v>124</v>
      </c>
    </row>
    <row r="14" spans="1:11" s="116" customFormat="1" ht="19.5" customHeight="1">
      <c r="A14" s="181"/>
      <c r="C14" s="12" t="s">
        <v>125</v>
      </c>
      <c r="D14" s="96" t="s">
        <v>126</v>
      </c>
      <c r="E14" s="155">
        <v>5188.3</v>
      </c>
      <c r="F14" s="155">
        <v>1426.8</v>
      </c>
      <c r="G14" s="155">
        <f>E14-F14</f>
        <v>3761.5</v>
      </c>
      <c r="H14" s="155">
        <v>737.2</v>
      </c>
      <c r="I14" s="155">
        <f t="shared" si="1"/>
        <v>3024.3</v>
      </c>
      <c r="J14" s="97" t="s">
        <v>127</v>
      </c>
      <c r="K14" s="77" t="s">
        <v>128</v>
      </c>
    </row>
    <row r="15" spans="1:11" s="116" customFormat="1" ht="23.25" customHeight="1">
      <c r="A15" s="181"/>
      <c r="C15" s="12" t="s">
        <v>129</v>
      </c>
      <c r="D15" s="96" t="s">
        <v>130</v>
      </c>
      <c r="E15" s="155">
        <v>2630279.7000000002</v>
      </c>
      <c r="F15" s="155">
        <v>761973.9</v>
      </c>
      <c r="G15" s="155">
        <f>E15-F15</f>
        <v>1868305.8000000003</v>
      </c>
      <c r="H15" s="155">
        <v>772082.4</v>
      </c>
      <c r="I15" s="155">
        <f>G15-H15</f>
        <v>1096223.4000000004</v>
      </c>
      <c r="J15" s="97" t="s">
        <v>131</v>
      </c>
      <c r="K15" s="77" t="s">
        <v>132</v>
      </c>
    </row>
    <row r="16" spans="1:11" s="116" customFormat="1" ht="21.75" customHeight="1">
      <c r="A16" s="181"/>
      <c r="C16" s="12" t="s">
        <v>133</v>
      </c>
      <c r="D16" s="96" t="s">
        <v>196</v>
      </c>
      <c r="E16" s="155">
        <v>4149411</v>
      </c>
      <c r="F16" s="155">
        <v>264527</v>
      </c>
      <c r="G16" s="155">
        <f>E16-F16</f>
        <v>3884884</v>
      </c>
      <c r="H16" s="155">
        <v>432360</v>
      </c>
      <c r="I16" s="155">
        <f>G16-H16</f>
        <v>3452524</v>
      </c>
      <c r="J16" s="97" t="s">
        <v>134</v>
      </c>
      <c r="K16" s="77" t="s">
        <v>135</v>
      </c>
    </row>
    <row r="17" spans="1:11" s="116" customFormat="1" ht="25.5" customHeight="1">
      <c r="A17" s="181"/>
      <c r="C17" s="12" t="s">
        <v>136</v>
      </c>
      <c r="D17" s="96" t="s">
        <v>186</v>
      </c>
      <c r="E17" s="155">
        <v>0</v>
      </c>
      <c r="F17" s="155">
        <v>0</v>
      </c>
      <c r="G17" s="155">
        <v>0</v>
      </c>
      <c r="H17" s="155">
        <v>0</v>
      </c>
      <c r="I17" s="155">
        <v>0</v>
      </c>
      <c r="J17" s="97" t="s">
        <v>137</v>
      </c>
      <c r="K17" s="77" t="s">
        <v>138</v>
      </c>
    </row>
    <row r="18" spans="1:11" s="116" customFormat="1" ht="38.25" customHeight="1">
      <c r="A18" s="181"/>
      <c r="C18" s="12" t="s">
        <v>139</v>
      </c>
      <c r="D18" s="96" t="s">
        <v>188</v>
      </c>
      <c r="E18" s="155">
        <v>32285229.699999999</v>
      </c>
      <c r="F18" s="155">
        <v>7747893.5999999996</v>
      </c>
      <c r="G18" s="155">
        <f>E18-F18</f>
        <v>24537336.100000001</v>
      </c>
      <c r="H18" s="155">
        <v>23707571.100000001</v>
      </c>
      <c r="I18" s="155">
        <f>G18-H18</f>
        <v>829765</v>
      </c>
      <c r="J18" s="97" t="s">
        <v>140</v>
      </c>
      <c r="K18" s="77" t="s">
        <v>141</v>
      </c>
    </row>
    <row r="19" spans="1:11" s="116" customFormat="1" ht="21.75" customHeight="1">
      <c r="A19" s="181"/>
      <c r="C19" s="12" t="s">
        <v>142</v>
      </c>
      <c r="D19" s="96" t="s">
        <v>143</v>
      </c>
      <c r="E19" s="155">
        <v>12451535.4</v>
      </c>
      <c r="F19" s="155">
        <v>468659.6</v>
      </c>
      <c r="G19" s="155">
        <f>E19-F19</f>
        <v>11982875.800000001</v>
      </c>
      <c r="H19" s="155">
        <v>11578386</v>
      </c>
      <c r="I19" s="155">
        <f>G19-H19</f>
        <v>404489.80000000075</v>
      </c>
      <c r="J19" s="97" t="s">
        <v>144</v>
      </c>
      <c r="K19" s="77" t="s">
        <v>145</v>
      </c>
    </row>
    <row r="20" spans="1:11" s="116" customFormat="1" ht="21.75" customHeight="1">
      <c r="A20" s="181"/>
      <c r="C20" s="12" t="s">
        <v>146</v>
      </c>
      <c r="D20" s="96" t="s">
        <v>190</v>
      </c>
      <c r="E20" s="155">
        <v>6284651.7000000002</v>
      </c>
      <c r="F20" s="155">
        <v>1169037.5</v>
      </c>
      <c r="G20" s="155">
        <f>E20-F20</f>
        <v>5115614.2</v>
      </c>
      <c r="H20" s="155">
        <v>4934616.5</v>
      </c>
      <c r="I20" s="155">
        <f>G20-H20</f>
        <v>180997.70000000019</v>
      </c>
      <c r="J20" s="97" t="s">
        <v>147</v>
      </c>
      <c r="K20" s="77" t="s">
        <v>148</v>
      </c>
    </row>
    <row r="21" spans="1:11" s="116" customFormat="1" ht="24.75" customHeight="1">
      <c r="A21" s="181"/>
      <c r="C21" s="12" t="s">
        <v>149</v>
      </c>
      <c r="D21" s="96" t="s">
        <v>191</v>
      </c>
      <c r="E21" s="155">
        <v>3759727.1</v>
      </c>
      <c r="F21" s="155">
        <v>1204941.8999999999</v>
      </c>
      <c r="G21" s="155">
        <f>E21-F21</f>
        <v>2554785.2000000002</v>
      </c>
      <c r="H21" s="155">
        <v>2376219.4</v>
      </c>
      <c r="I21" s="155">
        <f>G21-H21</f>
        <v>178565.80000000028</v>
      </c>
      <c r="J21" s="97" t="s">
        <v>150</v>
      </c>
      <c r="K21" s="77" t="s">
        <v>151</v>
      </c>
    </row>
    <row r="22" spans="1:11" s="116" customFormat="1" ht="25.5" customHeight="1">
      <c r="A22" s="181"/>
      <c r="C22" s="12" t="s">
        <v>152</v>
      </c>
      <c r="D22" s="96" t="s">
        <v>192</v>
      </c>
      <c r="E22" s="190">
        <v>0</v>
      </c>
      <c r="F22" s="190">
        <v>0</v>
      </c>
      <c r="G22" s="190">
        <v>0</v>
      </c>
      <c r="H22" s="190">
        <v>0</v>
      </c>
      <c r="I22" s="190">
        <v>0</v>
      </c>
      <c r="J22" s="97" t="s">
        <v>153</v>
      </c>
      <c r="K22" s="77" t="s">
        <v>154</v>
      </c>
    </row>
    <row r="23" spans="1:11" s="116" customFormat="1" ht="23.25" customHeight="1" thickBot="1">
      <c r="A23" s="181"/>
      <c r="C23" s="138" t="s">
        <v>155</v>
      </c>
      <c r="D23" s="100" t="s">
        <v>193</v>
      </c>
      <c r="E23" s="191" t="s">
        <v>97</v>
      </c>
      <c r="F23" s="191" t="s">
        <v>97</v>
      </c>
      <c r="G23" s="191" t="s">
        <v>97</v>
      </c>
      <c r="H23" s="191" t="s">
        <v>97</v>
      </c>
      <c r="I23" s="191" t="s">
        <v>97</v>
      </c>
      <c r="J23" s="101" t="s">
        <v>156</v>
      </c>
      <c r="K23" s="79" t="s">
        <v>157</v>
      </c>
    </row>
    <row r="24" spans="1:11" ht="21.75" customHeight="1" thickBot="1">
      <c r="A24" s="180"/>
      <c r="C24" s="396" t="s">
        <v>25</v>
      </c>
      <c r="D24" s="394"/>
      <c r="E24" s="158">
        <f>E5+E8+E9+E10+E11+E12+E13+E15+E16+E18+E19+E20+E21+E14</f>
        <v>203612434.39999998</v>
      </c>
      <c r="F24" s="158">
        <f>F5+F8+F9+F10+F11+F12+F13+F15+F16+F18+F19+F20+F21+F14</f>
        <v>23434600.400000002</v>
      </c>
      <c r="G24" s="158">
        <f>G5+G8+G9+G10+G11+G12+G13+G14+G15+G16+G18+G19+G20+G21</f>
        <v>180177833.99999997</v>
      </c>
      <c r="H24" s="158">
        <f>H5+H8+H9+H10+H11+H12+H13+H14+H15+H16+H18+H19+H20+H21</f>
        <v>49641380.800000004</v>
      </c>
      <c r="I24" s="158">
        <f>I5+I8+I9+I10+I11+I12+I13+I14+I15+I16+I18+I19+I20+I21</f>
        <v>130536453.2</v>
      </c>
      <c r="J24" s="394" t="s">
        <v>158</v>
      </c>
      <c r="K24" s="395"/>
    </row>
    <row r="25" spans="1:11" ht="18" thickTop="1">
      <c r="A25" s="183">
        <v>12</v>
      </c>
      <c r="C25" s="377" t="s">
        <v>211</v>
      </c>
      <c r="D25" s="377"/>
      <c r="E25" s="83"/>
      <c r="F25" s="83"/>
      <c r="G25" s="115"/>
      <c r="H25" s="83"/>
      <c r="I25" s="115"/>
      <c r="J25" s="83"/>
      <c r="K25" s="83"/>
    </row>
    <row r="26" spans="1:11" ht="33" customHeight="1">
      <c r="A26" s="180"/>
      <c r="E26" s="69"/>
      <c r="F26" s="69"/>
      <c r="G26" s="69"/>
      <c r="H26" s="69"/>
      <c r="I26" s="69"/>
    </row>
    <row r="27" spans="1:11">
      <c r="E27" s="78"/>
      <c r="F27" s="78"/>
      <c r="G27" s="69"/>
      <c r="H27" s="78"/>
      <c r="I27" s="78"/>
    </row>
    <row r="28" spans="1:11" ht="23.25" customHeight="1">
      <c r="E28" s="137"/>
      <c r="F28" s="137"/>
      <c r="G28" s="137"/>
      <c r="H28" s="137"/>
      <c r="I28" s="137"/>
    </row>
    <row r="29" spans="1:11">
      <c r="E29" s="69"/>
      <c r="F29" s="69"/>
      <c r="G29" s="69"/>
      <c r="H29" s="69"/>
      <c r="I29" s="69"/>
    </row>
    <row r="30" spans="1:11" ht="31.5" customHeight="1">
      <c r="E30" s="195"/>
      <c r="F30" s="195"/>
      <c r="G30" s="195"/>
      <c r="H30" s="195"/>
      <c r="I30" s="195"/>
    </row>
    <row r="31" spans="1:11">
      <c r="E31" s="84"/>
      <c r="F31" s="84"/>
      <c r="G31" s="84"/>
      <c r="H31" s="84"/>
      <c r="I31" s="84"/>
    </row>
    <row r="33" spans="5:9">
      <c r="E33" s="69"/>
      <c r="F33" s="69"/>
      <c r="G33" s="69"/>
      <c r="H33" s="69"/>
      <c r="I33" s="69"/>
    </row>
  </sheetData>
  <mergeCells count="10">
    <mergeCell ref="C25:D25"/>
    <mergeCell ref="A1:A9"/>
    <mergeCell ref="C1:K1"/>
    <mergeCell ref="C2:K2"/>
    <mergeCell ref="J24:K24"/>
    <mergeCell ref="C3:C4"/>
    <mergeCell ref="D3:D4"/>
    <mergeCell ref="J3:J4"/>
    <mergeCell ref="K3:K4"/>
    <mergeCell ref="C24:D24"/>
  </mergeCells>
  <phoneticPr fontId="2" type="noConversion"/>
  <printOptions horizontalCentered="1" verticalCentered="1"/>
  <pageMargins left="0.15748031496063" right="0.23622047244094499" top="0.35433070866141703" bottom="0.27559055118110198" header="0.196850393700787" footer="0.196850393700787"/>
  <pageSetup paperSize="9" scale="83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79"/>
  <sheetViews>
    <sheetView rightToLeft="1" view="pageBreakPreview" topLeftCell="C1" zoomScaleSheetLayoutView="100" workbookViewId="0">
      <selection activeCell="I31" sqref="I31"/>
    </sheetView>
  </sheetViews>
  <sheetFormatPr defaultRowHeight="12.75"/>
  <cols>
    <col min="1" max="1" width="5.28515625" style="1" customWidth="1"/>
    <col min="2" max="2" width="3.85546875" style="1" customWidth="1"/>
    <col min="3" max="3" width="5.42578125" style="1" customWidth="1"/>
    <col min="4" max="4" width="24.5703125" style="1" customWidth="1"/>
    <col min="5" max="9" width="16.85546875" style="1" customWidth="1"/>
    <col min="10" max="10" width="39.42578125" style="1" customWidth="1"/>
    <col min="11" max="11" width="5.7109375" style="1" customWidth="1"/>
    <col min="12" max="16384" width="9.140625" style="1"/>
  </cols>
  <sheetData>
    <row r="1" spans="1:11" s="105" customFormat="1" ht="33" customHeight="1">
      <c r="A1" s="361" t="s">
        <v>208</v>
      </c>
      <c r="C1" s="400" t="s">
        <v>254</v>
      </c>
      <c r="D1" s="400"/>
      <c r="E1" s="400"/>
      <c r="F1" s="400"/>
      <c r="G1" s="400"/>
      <c r="H1" s="400"/>
      <c r="I1" s="400"/>
      <c r="J1" s="400"/>
      <c r="K1" s="400"/>
    </row>
    <row r="2" spans="1:11" s="105" customFormat="1" ht="33" customHeight="1" thickBot="1">
      <c r="A2" s="361"/>
      <c r="C2" s="401" t="s">
        <v>255</v>
      </c>
      <c r="D2" s="401"/>
      <c r="E2" s="401"/>
      <c r="F2" s="401"/>
      <c r="G2" s="401"/>
      <c r="H2" s="401"/>
      <c r="I2" s="401"/>
      <c r="J2" s="401"/>
      <c r="K2" s="401"/>
    </row>
    <row r="3" spans="1:11" ht="24.95" customHeight="1" thickTop="1">
      <c r="A3" s="361"/>
      <c r="C3" s="370" t="s">
        <v>44</v>
      </c>
      <c r="D3" s="370" t="s">
        <v>197</v>
      </c>
      <c r="E3" s="242" t="s">
        <v>63</v>
      </c>
      <c r="F3" s="242" t="s">
        <v>64</v>
      </c>
      <c r="G3" s="210" t="s">
        <v>65</v>
      </c>
      <c r="H3" s="210" t="s">
        <v>33</v>
      </c>
      <c r="I3" s="210" t="s">
        <v>35</v>
      </c>
      <c r="J3" s="391" t="s">
        <v>98</v>
      </c>
      <c r="K3" s="391" t="s">
        <v>99</v>
      </c>
    </row>
    <row r="4" spans="1:11" ht="24.95" customHeight="1" thickBot="1">
      <c r="A4" s="361"/>
      <c r="C4" s="371"/>
      <c r="D4" s="371"/>
      <c r="E4" s="108" t="s">
        <v>66</v>
      </c>
      <c r="F4" s="108" t="s">
        <v>67</v>
      </c>
      <c r="G4" s="211" t="s">
        <v>68</v>
      </c>
      <c r="H4" s="108" t="s">
        <v>32</v>
      </c>
      <c r="I4" s="108" t="s">
        <v>69</v>
      </c>
      <c r="J4" s="392"/>
      <c r="K4" s="392"/>
    </row>
    <row r="5" spans="1:11" ht="21.75" customHeight="1">
      <c r="A5" s="361"/>
      <c r="C5" s="9" t="s">
        <v>100</v>
      </c>
      <c r="D5" s="94" t="s">
        <v>184</v>
      </c>
      <c r="E5" s="190">
        <v>14286266.300000001</v>
      </c>
      <c r="F5" s="190">
        <v>4348193.0999999996</v>
      </c>
      <c r="G5" s="190">
        <f>E5-F5</f>
        <v>9938073.2000000011</v>
      </c>
      <c r="H5" s="190">
        <v>3417332.8</v>
      </c>
      <c r="I5" s="190">
        <f>G5-H5</f>
        <v>6520740.4000000013</v>
      </c>
      <c r="J5" s="95" t="s">
        <v>101</v>
      </c>
      <c r="K5" s="76" t="s">
        <v>102</v>
      </c>
    </row>
    <row r="6" spans="1:11" ht="21.75" customHeight="1">
      <c r="A6" s="361"/>
      <c r="C6" s="12" t="s">
        <v>103</v>
      </c>
      <c r="D6" s="96" t="s">
        <v>104</v>
      </c>
      <c r="E6" s="190">
        <v>461838.7</v>
      </c>
      <c r="F6" s="190">
        <v>68075</v>
      </c>
      <c r="G6" s="190">
        <f>E6-F6</f>
        <v>393763.7</v>
      </c>
      <c r="H6" s="190">
        <v>135454.70000000001</v>
      </c>
      <c r="I6" s="190">
        <f>G6-H6</f>
        <v>258309</v>
      </c>
      <c r="J6" s="97" t="s">
        <v>105</v>
      </c>
      <c r="K6" s="77" t="s">
        <v>106</v>
      </c>
    </row>
    <row r="7" spans="1:11" ht="21.75" customHeight="1">
      <c r="A7" s="361"/>
      <c r="C7" s="12" t="s">
        <v>107</v>
      </c>
      <c r="D7" s="96" t="s">
        <v>50</v>
      </c>
      <c r="E7" s="190">
        <f>E8+E9</f>
        <v>656226.69999999995</v>
      </c>
      <c r="F7" s="190">
        <f>F8+F9</f>
        <v>249956.8</v>
      </c>
      <c r="G7" s="190">
        <f>E7-F7</f>
        <v>406269.89999999997</v>
      </c>
      <c r="H7" s="190">
        <f>H8+H9</f>
        <v>69431.5</v>
      </c>
      <c r="I7" s="190">
        <f>G7-H7</f>
        <v>336838.39999999997</v>
      </c>
      <c r="J7" s="97" t="s">
        <v>51</v>
      </c>
      <c r="K7" s="77" t="s">
        <v>108</v>
      </c>
    </row>
    <row r="8" spans="1:11" ht="21.75" customHeight="1">
      <c r="A8" s="361"/>
      <c r="C8" s="12"/>
      <c r="D8" s="96" t="s">
        <v>109</v>
      </c>
      <c r="E8" s="190">
        <v>0</v>
      </c>
      <c r="F8" s="190">
        <v>0</v>
      </c>
      <c r="G8" s="190">
        <v>0</v>
      </c>
      <c r="H8" s="190">
        <v>0</v>
      </c>
      <c r="I8" s="190">
        <v>0</v>
      </c>
      <c r="J8" s="97" t="s">
        <v>110</v>
      </c>
      <c r="K8" s="77"/>
    </row>
    <row r="9" spans="1:11" ht="21.75" customHeight="1">
      <c r="A9" s="361"/>
      <c r="C9" s="12"/>
      <c r="D9" s="96" t="s">
        <v>111</v>
      </c>
      <c r="E9" s="190">
        <v>656226.69999999995</v>
      </c>
      <c r="F9" s="190">
        <v>249956.8</v>
      </c>
      <c r="G9" s="190">
        <f t="shared" ref="G9:G12" si="0">E9-F9</f>
        <v>406269.89999999997</v>
      </c>
      <c r="H9" s="190">
        <v>69431.5</v>
      </c>
      <c r="I9" s="190">
        <f t="shared" ref="I9:I17" si="1">G9-H9</f>
        <v>336838.39999999997</v>
      </c>
      <c r="J9" s="99" t="s">
        <v>112</v>
      </c>
      <c r="K9" s="77"/>
    </row>
    <row r="10" spans="1:11" s="116" customFormat="1" ht="21.75" customHeight="1">
      <c r="A10" s="181"/>
      <c r="C10" s="12" t="s">
        <v>113</v>
      </c>
      <c r="D10" s="96" t="s">
        <v>198</v>
      </c>
      <c r="E10" s="155">
        <v>8144701.7999999998</v>
      </c>
      <c r="F10" s="155">
        <v>4712408.5</v>
      </c>
      <c r="G10" s="155">
        <f t="shared" si="0"/>
        <v>3432293.3</v>
      </c>
      <c r="H10" s="155">
        <v>999264.3</v>
      </c>
      <c r="I10" s="155">
        <f t="shared" si="1"/>
        <v>2433029</v>
      </c>
      <c r="J10" s="97" t="s">
        <v>60</v>
      </c>
      <c r="K10" s="77" t="s">
        <v>114</v>
      </c>
    </row>
    <row r="11" spans="1:11" s="116" customFormat="1" ht="21.75" customHeight="1">
      <c r="A11" s="181"/>
      <c r="C11" s="12" t="s">
        <v>115</v>
      </c>
      <c r="D11" s="96" t="s">
        <v>116</v>
      </c>
      <c r="E11" s="155">
        <v>2912868.4</v>
      </c>
      <c r="F11" s="155">
        <v>1165147.3999999999</v>
      </c>
      <c r="G11" s="155">
        <f>E11-F11</f>
        <v>1747721</v>
      </c>
      <c r="H11" s="155">
        <v>349544.2</v>
      </c>
      <c r="I11" s="155">
        <f t="shared" si="1"/>
        <v>1398176.8</v>
      </c>
      <c r="J11" s="97" t="s">
        <v>117</v>
      </c>
      <c r="K11" s="77" t="s">
        <v>118</v>
      </c>
    </row>
    <row r="12" spans="1:11" s="116" customFormat="1" ht="21.75" customHeight="1">
      <c r="A12" s="181"/>
      <c r="C12" s="12" t="s">
        <v>119</v>
      </c>
      <c r="D12" s="96" t="s">
        <v>2</v>
      </c>
      <c r="E12" s="155">
        <v>32371864.899999999</v>
      </c>
      <c r="F12" s="155">
        <v>14133541.699999999</v>
      </c>
      <c r="G12" s="155">
        <f t="shared" si="0"/>
        <v>18238323.199999999</v>
      </c>
      <c r="H12" s="155">
        <v>4088366.9</v>
      </c>
      <c r="I12" s="155">
        <f t="shared" si="1"/>
        <v>14149956.299999999</v>
      </c>
      <c r="J12" s="97" t="s">
        <v>120</v>
      </c>
      <c r="K12" s="77" t="s">
        <v>121</v>
      </c>
    </row>
    <row r="13" spans="1:11" s="116" customFormat="1" ht="36" customHeight="1">
      <c r="A13" s="181"/>
      <c r="C13" s="12" t="s">
        <v>122</v>
      </c>
      <c r="D13" s="96" t="s">
        <v>189</v>
      </c>
      <c r="E13" s="155">
        <v>19476329.699999999</v>
      </c>
      <c r="F13" s="155">
        <v>4556490.9000000004</v>
      </c>
      <c r="G13" s="155">
        <f>E13-F13</f>
        <v>14919838.799999999</v>
      </c>
      <c r="H13" s="155">
        <v>2052520.1</v>
      </c>
      <c r="I13" s="155">
        <f>G13-H13</f>
        <v>12867318.699999999</v>
      </c>
      <c r="J13" s="97" t="s">
        <v>123</v>
      </c>
      <c r="K13" s="77" t="s">
        <v>124</v>
      </c>
    </row>
    <row r="14" spans="1:11" s="116" customFormat="1" ht="19.5" customHeight="1">
      <c r="A14" s="181"/>
      <c r="C14" s="12" t="s">
        <v>125</v>
      </c>
      <c r="D14" s="96" t="s">
        <v>126</v>
      </c>
      <c r="E14" s="155">
        <v>4851910.2</v>
      </c>
      <c r="F14" s="155">
        <v>2454140</v>
      </c>
      <c r="G14" s="155">
        <f>E14-F14</f>
        <v>2397770.2000000002</v>
      </c>
      <c r="H14" s="155">
        <v>636941.1</v>
      </c>
      <c r="I14" s="155">
        <f>G14-H14</f>
        <v>1760829.1</v>
      </c>
      <c r="J14" s="97" t="s">
        <v>127</v>
      </c>
      <c r="K14" s="77" t="s">
        <v>128</v>
      </c>
    </row>
    <row r="15" spans="1:11" s="116" customFormat="1" ht="23.25" customHeight="1">
      <c r="A15" s="181"/>
      <c r="C15" s="12" t="s">
        <v>129</v>
      </c>
      <c r="D15" s="96" t="s">
        <v>130</v>
      </c>
      <c r="E15" s="155">
        <v>34568922.700000003</v>
      </c>
      <c r="F15" s="155">
        <v>12400195.1</v>
      </c>
      <c r="G15" s="155">
        <f>E15-F15</f>
        <v>22168727.600000001</v>
      </c>
      <c r="H15" s="155">
        <v>11467672.5</v>
      </c>
      <c r="I15" s="155">
        <f t="shared" si="1"/>
        <v>10701055.100000001</v>
      </c>
      <c r="J15" s="97" t="s">
        <v>131</v>
      </c>
      <c r="K15" s="77" t="s">
        <v>132</v>
      </c>
    </row>
    <row r="16" spans="1:11" s="116" customFormat="1" ht="20.25" customHeight="1">
      <c r="A16" s="181"/>
      <c r="C16" s="12" t="s">
        <v>133</v>
      </c>
      <c r="D16" s="96" t="s">
        <v>196</v>
      </c>
      <c r="E16" s="155">
        <v>1949421.2</v>
      </c>
      <c r="F16" s="155">
        <v>823291.7</v>
      </c>
      <c r="G16" s="155">
        <f>E16-F16</f>
        <v>1126129.5</v>
      </c>
      <c r="H16" s="155">
        <v>782634.2</v>
      </c>
      <c r="I16" s="155">
        <f>G16-H16</f>
        <v>343495.30000000005</v>
      </c>
      <c r="J16" s="97" t="s">
        <v>134</v>
      </c>
      <c r="K16" s="77" t="s">
        <v>135</v>
      </c>
    </row>
    <row r="17" spans="1:11" s="116" customFormat="1" ht="25.5" customHeight="1">
      <c r="A17" s="181"/>
      <c r="C17" s="12" t="s">
        <v>136</v>
      </c>
      <c r="D17" s="96" t="s">
        <v>186</v>
      </c>
      <c r="E17" s="155">
        <v>20089785.699999999</v>
      </c>
      <c r="F17" s="155">
        <v>2771476.7</v>
      </c>
      <c r="G17" s="155">
        <f>E17-F17</f>
        <v>17318309</v>
      </c>
      <c r="H17" s="155">
        <v>71766.600000000006</v>
      </c>
      <c r="I17" s="155">
        <f t="shared" si="1"/>
        <v>17246542.399999999</v>
      </c>
      <c r="J17" s="97" t="s">
        <v>137</v>
      </c>
      <c r="K17" s="77" t="s">
        <v>138</v>
      </c>
    </row>
    <row r="18" spans="1:11" s="116" customFormat="1" ht="38.25" customHeight="1">
      <c r="A18" s="181"/>
      <c r="C18" s="12" t="s">
        <v>139</v>
      </c>
      <c r="D18" s="96" t="s">
        <v>187</v>
      </c>
      <c r="E18" s="155">
        <v>0</v>
      </c>
      <c r="F18" s="155">
        <v>0</v>
      </c>
      <c r="G18" s="155">
        <v>0</v>
      </c>
      <c r="H18" s="155">
        <v>0</v>
      </c>
      <c r="I18" s="155">
        <v>0</v>
      </c>
      <c r="J18" s="97" t="s">
        <v>140</v>
      </c>
      <c r="K18" s="77" t="s">
        <v>141</v>
      </c>
    </row>
    <row r="19" spans="1:11" s="116" customFormat="1" ht="18.75" customHeight="1">
      <c r="A19" s="181"/>
      <c r="C19" s="12" t="s">
        <v>142</v>
      </c>
      <c r="D19" s="96" t="s">
        <v>143</v>
      </c>
      <c r="E19" s="155">
        <v>1833232.2</v>
      </c>
      <c r="F19" s="155">
        <v>458308.1</v>
      </c>
      <c r="G19" s="155">
        <f>E19-F19</f>
        <v>1374924.1</v>
      </c>
      <c r="H19" s="155">
        <v>412477.2</v>
      </c>
      <c r="I19" s="155">
        <f>G19-H19</f>
        <v>962446.90000000014</v>
      </c>
      <c r="J19" s="97" t="s">
        <v>144</v>
      </c>
      <c r="K19" s="77" t="s">
        <v>145</v>
      </c>
    </row>
    <row r="20" spans="1:11" s="116" customFormat="1" ht="18.75" customHeight="1">
      <c r="A20" s="181"/>
      <c r="C20" s="12" t="s">
        <v>146</v>
      </c>
      <c r="D20" s="96" t="s">
        <v>190</v>
      </c>
      <c r="E20" s="155">
        <v>7214714.0999999996</v>
      </c>
      <c r="F20" s="155">
        <v>1803678.5</v>
      </c>
      <c r="G20" s="155">
        <f>E20-F20</f>
        <v>5411035.5999999996</v>
      </c>
      <c r="H20" s="155">
        <v>1623310.7</v>
      </c>
      <c r="I20" s="155">
        <f>G20-H20</f>
        <v>3787724.8999999994</v>
      </c>
      <c r="J20" s="97" t="s">
        <v>147</v>
      </c>
      <c r="K20" s="77" t="s">
        <v>148</v>
      </c>
    </row>
    <row r="21" spans="1:11" s="116" customFormat="1" ht="24.75" customHeight="1">
      <c r="A21" s="181"/>
      <c r="C21" s="12" t="s">
        <v>149</v>
      </c>
      <c r="D21" s="96" t="s">
        <v>191</v>
      </c>
      <c r="E21" s="155">
        <v>3106834.9</v>
      </c>
      <c r="F21" s="155">
        <v>776708.7</v>
      </c>
      <c r="G21" s="155">
        <f>E21-F21</f>
        <v>2330126.2000000002</v>
      </c>
      <c r="H21" s="155">
        <v>699037.9</v>
      </c>
      <c r="I21" s="155">
        <f>G21-H21</f>
        <v>1631088.3000000003</v>
      </c>
      <c r="J21" s="97" t="s">
        <v>150</v>
      </c>
      <c r="K21" s="77" t="s">
        <v>151</v>
      </c>
    </row>
    <row r="22" spans="1:11" s="116" customFormat="1" ht="25.5" customHeight="1">
      <c r="A22" s="181"/>
      <c r="C22" s="12" t="s">
        <v>152</v>
      </c>
      <c r="D22" s="96" t="s">
        <v>192</v>
      </c>
      <c r="E22" s="155">
        <v>103505.1</v>
      </c>
      <c r="F22" s="155">
        <v>0</v>
      </c>
      <c r="G22" s="155">
        <f>E22</f>
        <v>103505.1</v>
      </c>
      <c r="H22" s="155">
        <v>0</v>
      </c>
      <c r="I22" s="155">
        <f>G22-H22</f>
        <v>103505.1</v>
      </c>
      <c r="J22" s="97" t="s">
        <v>153</v>
      </c>
      <c r="K22" s="77" t="s">
        <v>154</v>
      </c>
    </row>
    <row r="23" spans="1:11" ht="23.25" customHeight="1" thickBot="1">
      <c r="A23" s="180"/>
      <c r="C23" s="82" t="s">
        <v>155</v>
      </c>
      <c r="D23" s="100" t="s">
        <v>193</v>
      </c>
      <c r="E23" s="208" t="s">
        <v>97</v>
      </c>
      <c r="F23" s="208" t="s">
        <v>97</v>
      </c>
      <c r="G23" s="208" t="s">
        <v>97</v>
      </c>
      <c r="H23" s="208" t="s">
        <v>97</v>
      </c>
      <c r="I23" s="208" t="s">
        <v>97</v>
      </c>
      <c r="J23" s="101" t="s">
        <v>156</v>
      </c>
      <c r="K23" s="79" t="s">
        <v>157</v>
      </c>
    </row>
    <row r="24" spans="1:11" ht="21.75" customHeight="1" thickBot="1">
      <c r="A24" s="180"/>
      <c r="C24" s="396" t="s">
        <v>194</v>
      </c>
      <c r="D24" s="394"/>
      <c r="E24" s="158">
        <f>E5+E6+E9+E10+E11+E12+E13+E14+E15+E16+E17+E19+E20+E21+E22</f>
        <v>152028422.59999999</v>
      </c>
      <c r="F24" s="158">
        <f>F5+F6+F9+F10+F11+F12+F13+F14+F15+F16+F17+F19+F20+F21</f>
        <v>50721612.20000001</v>
      </c>
      <c r="G24" s="158">
        <f>G5+G6+G9+G10+G11+G12+G13+G14+G15+G16+G17+G19+G20+G21+G22</f>
        <v>101306810.39999999</v>
      </c>
      <c r="H24" s="158">
        <f>H5+H6+H9+H10+H11+H12+H13+H14+H15+H16+H17+H19+H20+H21+H22</f>
        <v>26805754.699999999</v>
      </c>
      <c r="I24" s="158">
        <f>I5+I6+I9+I10+I11+I12+I13+I14+I15+I16+I17+I19+I20+I21</f>
        <v>74397550.600000009</v>
      </c>
      <c r="J24" s="394" t="s">
        <v>158</v>
      </c>
      <c r="K24" s="395"/>
    </row>
    <row r="25" spans="1:11" ht="18" thickTop="1">
      <c r="A25" s="182">
        <v>13</v>
      </c>
      <c r="C25" s="377" t="s">
        <v>211</v>
      </c>
      <c r="D25" s="377"/>
      <c r="E25" s="83"/>
      <c r="F25" s="83"/>
      <c r="G25" s="115"/>
      <c r="H25" s="83"/>
      <c r="I25" s="115"/>
      <c r="J25" s="115"/>
      <c r="K25" s="83"/>
    </row>
    <row r="26" spans="1:11">
      <c r="A26" s="182"/>
      <c r="C26" s="189"/>
      <c r="D26" s="189"/>
      <c r="E26" s="83"/>
      <c r="F26" s="83"/>
      <c r="G26" s="115"/>
      <c r="H26" s="83"/>
      <c r="I26" s="115"/>
      <c r="J26" s="115"/>
      <c r="K26" s="83"/>
    </row>
    <row r="27" spans="1:11">
      <c r="A27" s="182"/>
      <c r="C27" s="189"/>
      <c r="D27" s="189"/>
      <c r="E27" s="115"/>
      <c r="F27" s="115"/>
      <c r="G27" s="115"/>
      <c r="H27" s="115"/>
      <c r="I27" s="115"/>
      <c r="J27" s="115"/>
      <c r="K27" s="83"/>
    </row>
    <row r="28" spans="1:11">
      <c r="A28" s="182"/>
      <c r="C28" s="189"/>
      <c r="D28" s="189"/>
      <c r="E28" s="205"/>
      <c r="F28" s="205"/>
      <c r="G28" s="205"/>
      <c r="H28" s="205"/>
      <c r="I28" s="205"/>
      <c r="J28" s="115"/>
      <c r="K28" s="83"/>
    </row>
    <row r="29" spans="1:11">
      <c r="A29" s="182"/>
      <c r="C29" s="189"/>
      <c r="D29" s="189"/>
      <c r="E29" s="204"/>
      <c r="F29" s="204"/>
      <c r="G29" s="204"/>
      <c r="H29" s="204"/>
      <c r="I29" s="204"/>
      <c r="J29" s="115"/>
      <c r="K29" s="83"/>
    </row>
    <row r="30" spans="1:11">
      <c r="A30" s="182"/>
      <c r="C30" s="189"/>
      <c r="D30" s="189"/>
      <c r="E30" s="204"/>
      <c r="F30" s="204"/>
      <c r="G30" s="204"/>
      <c r="H30" s="204"/>
      <c r="I30" s="204"/>
      <c r="J30" s="115"/>
      <c r="K30" s="83"/>
    </row>
    <row r="31" spans="1:11">
      <c r="A31" s="182"/>
      <c r="C31" s="189"/>
      <c r="D31" s="189"/>
      <c r="E31" s="115"/>
      <c r="F31" s="115"/>
      <c r="G31" s="115"/>
      <c r="H31" s="115"/>
      <c r="I31" s="115"/>
      <c r="J31" s="115"/>
      <c r="K31" s="83"/>
    </row>
    <row r="32" spans="1:11">
      <c r="A32" s="182"/>
      <c r="C32" s="189"/>
      <c r="D32" s="189"/>
      <c r="E32" s="115"/>
      <c r="F32" s="115"/>
      <c r="G32" s="115"/>
      <c r="H32" s="115"/>
      <c r="I32" s="115"/>
      <c r="J32" s="115"/>
      <c r="K32" s="83"/>
    </row>
    <row r="33" spans="1:11">
      <c r="A33" s="182"/>
      <c r="C33" s="189"/>
      <c r="D33" s="189"/>
      <c r="E33" s="205"/>
      <c r="F33" s="205"/>
      <c r="G33" s="205"/>
      <c r="H33" s="205"/>
      <c r="I33" s="205"/>
      <c r="J33" s="115"/>
      <c r="K33" s="83"/>
    </row>
    <row r="34" spans="1:11">
      <c r="A34" s="180"/>
      <c r="E34" s="201"/>
      <c r="F34" s="201"/>
      <c r="G34" s="201"/>
      <c r="H34" s="201"/>
      <c r="I34" s="201"/>
      <c r="J34" s="69"/>
    </row>
    <row r="35" spans="1:11">
      <c r="A35" s="180"/>
      <c r="E35" s="69"/>
      <c r="F35" s="69"/>
      <c r="G35" s="69"/>
      <c r="H35" s="69"/>
      <c r="I35" s="69"/>
      <c r="J35" s="69"/>
    </row>
    <row r="36" spans="1:11">
      <c r="E36" s="69"/>
      <c r="F36" s="69"/>
      <c r="G36" s="69"/>
      <c r="H36" s="155"/>
      <c r="I36" s="69"/>
      <c r="J36" s="69"/>
    </row>
    <row r="37" spans="1:11">
      <c r="E37" s="69"/>
      <c r="F37" s="69"/>
      <c r="G37" s="69"/>
      <c r="H37" s="69"/>
      <c r="I37" s="69"/>
      <c r="J37" s="69"/>
    </row>
    <row r="38" spans="1:11">
      <c r="G38" s="69"/>
      <c r="H38" s="69"/>
      <c r="I38" s="69"/>
      <c r="J38" s="69"/>
    </row>
    <row r="39" spans="1:11">
      <c r="E39" s="69"/>
      <c r="F39" s="69"/>
      <c r="G39" s="69"/>
      <c r="H39" s="69"/>
      <c r="I39" s="69"/>
    </row>
    <row r="40" spans="1:11">
      <c r="E40" s="69"/>
      <c r="F40" s="69"/>
      <c r="G40" s="69"/>
      <c r="H40" s="69"/>
      <c r="I40" s="69"/>
    </row>
    <row r="41" spans="1:11" ht="15.75">
      <c r="E41" s="69"/>
      <c r="F41" s="85"/>
      <c r="G41" s="85"/>
      <c r="H41" s="165"/>
    </row>
    <row r="42" spans="1:11">
      <c r="E42" s="69"/>
      <c r="F42" s="69"/>
      <c r="G42" s="69"/>
      <c r="H42" s="69"/>
      <c r="I42" s="69"/>
    </row>
    <row r="43" spans="1:11">
      <c r="E43" s="69"/>
      <c r="F43" s="69"/>
      <c r="G43" s="69"/>
      <c r="H43" s="69"/>
      <c r="I43" s="69"/>
    </row>
    <row r="44" spans="1:11">
      <c r="E44" s="69"/>
      <c r="F44" s="69"/>
      <c r="G44" s="69"/>
      <c r="H44" s="69"/>
      <c r="I44" s="69"/>
    </row>
    <row r="45" spans="1:11">
      <c r="E45" s="69"/>
      <c r="F45" s="69"/>
      <c r="G45" s="69"/>
      <c r="H45" s="69"/>
      <c r="I45" s="69"/>
    </row>
    <row r="46" spans="1:11">
      <c r="H46" s="69"/>
      <c r="I46" s="69"/>
    </row>
    <row r="47" spans="1:11">
      <c r="H47" s="69"/>
      <c r="I47" s="69"/>
    </row>
    <row r="48" spans="1:11">
      <c r="H48" s="69"/>
    </row>
    <row r="50" spans="8:8">
      <c r="H50" s="69"/>
    </row>
    <row r="53" spans="8:8">
      <c r="H53" s="69"/>
    </row>
    <row r="54" spans="8:8">
      <c r="H54" s="69"/>
    </row>
    <row r="76" spans="5:9">
      <c r="E76" s="69"/>
      <c r="F76" s="69"/>
      <c r="G76" s="69"/>
      <c r="H76" s="69"/>
      <c r="I76" s="69"/>
    </row>
    <row r="78" spans="5:9">
      <c r="G78" s="69"/>
    </row>
    <row r="79" spans="5:9">
      <c r="E79" s="69"/>
      <c r="F79" s="69"/>
      <c r="G79" s="69"/>
      <c r="H79" s="69"/>
      <c r="I79" s="69"/>
    </row>
  </sheetData>
  <mergeCells count="10">
    <mergeCell ref="C25:D25"/>
    <mergeCell ref="A1:A9"/>
    <mergeCell ref="C1:K1"/>
    <mergeCell ref="C2:K2"/>
    <mergeCell ref="J24:K24"/>
    <mergeCell ref="C3:C4"/>
    <mergeCell ref="D3:D4"/>
    <mergeCell ref="J3:J4"/>
    <mergeCell ref="K3:K4"/>
    <mergeCell ref="C24:D24"/>
  </mergeCells>
  <phoneticPr fontId="2" type="noConversion"/>
  <printOptions horizontalCentered="1" verticalCentered="1"/>
  <pageMargins left="0.15748031496063" right="0.23622047244094499" top="0.36" bottom="0.31" header="0.196850393700787" footer="0.196850393700787"/>
  <pageSetup paperSize="9" scale="84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19</vt:i4>
      </vt:variant>
    </vt:vector>
  </HeadingPairs>
  <TitlesOfParts>
    <vt:vector size="36" baseType="lpstr">
      <vt:lpstr>فهرست </vt:lpstr>
      <vt:lpstr>جدول 1 </vt:lpstr>
      <vt:lpstr>جدول  2 </vt:lpstr>
      <vt:lpstr>جدول 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'9'!OLE_LINK2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'جدول  2 '!Print_Area</vt:lpstr>
      <vt:lpstr>'جدول 1 '!Print_Area</vt:lpstr>
      <vt:lpstr>'جدول 3'!Print_Area</vt:lpstr>
      <vt:lpstr>'فهرست '!Print_Area</vt:lpstr>
      <vt:lpstr>'فهرست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Haidar Khaled</cp:lastModifiedBy>
  <cp:lastPrinted>2021-02-03T05:47:15Z</cp:lastPrinted>
  <dcterms:created xsi:type="dcterms:W3CDTF">2006-10-17T08:39:25Z</dcterms:created>
  <dcterms:modified xsi:type="dcterms:W3CDTF">2021-02-25T09:56:35Z</dcterms:modified>
</cp:coreProperties>
</file>